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280" windowHeight="7485"/>
  </bookViews>
  <sheets>
    <sheet name="Trồng chuối" sheetId="1" r:id="rId1"/>
  </sheets>
  <definedNames>
    <definedName name="_xlnm.Print_Area" localSheetId="0">'Trồng chuối'!$A$1:$I$21</definedName>
  </definedNames>
  <calcPr calcId="144525"/>
</workbook>
</file>

<file path=xl/calcChain.xml><?xml version="1.0" encoding="utf-8"?>
<calcChain xmlns="http://schemas.openxmlformats.org/spreadsheetml/2006/main">
  <c r="G17" i="1" l="1"/>
  <c r="H17" i="1"/>
  <c r="G13" i="1"/>
  <c r="G6" i="1"/>
  <c r="H6" i="1"/>
  <c r="F18" i="1" l="1"/>
  <c r="F17" i="1" s="1"/>
  <c r="F16" i="1"/>
  <c r="H16" i="1" s="1"/>
  <c r="F15" i="1"/>
  <c r="H15" i="1" s="1"/>
  <c r="F14" i="1"/>
  <c r="H14" i="1" s="1"/>
  <c r="F12" i="1"/>
  <c r="F11" i="1"/>
  <c r="F10" i="1"/>
  <c r="H10" i="1" s="1"/>
  <c r="F9" i="1"/>
  <c r="G8" i="1"/>
  <c r="H8" i="1" s="1"/>
  <c r="F8" i="1"/>
  <c r="F7" i="1"/>
  <c r="G7" i="1" s="1"/>
  <c r="H7" i="1" s="1"/>
  <c r="H13" i="1" l="1"/>
  <c r="F13" i="1"/>
  <c r="F6" i="1"/>
  <c r="F20" i="1" s="1"/>
  <c r="F21" i="1" s="1"/>
  <c r="G11" i="1"/>
  <c r="H11" i="1" s="1"/>
  <c r="G18" i="1"/>
  <c r="G9" i="1"/>
  <c r="H9" i="1" s="1"/>
  <c r="G12" i="1"/>
  <c r="H12" i="1" s="1"/>
  <c r="H20" i="1" l="1"/>
  <c r="H21" i="1" s="1"/>
  <c r="G20" i="1"/>
  <c r="G21" i="1" s="1"/>
</calcChain>
</file>

<file path=xl/sharedStrings.xml><?xml version="1.0" encoding="utf-8"?>
<sst xmlns="http://schemas.openxmlformats.org/spreadsheetml/2006/main" count="53" uniqueCount="43">
  <si>
    <t>(Tính cho 01 ha)</t>
  </si>
  <si>
    <t>TT</t>
  </si>
  <si>
    <t>Hạng mục hỗ trợ</t>
  </si>
  <si>
    <t>ĐVT</t>
  </si>
  <si>
    <t>Khối lượng</t>
  </si>
  <si>
    <r>
      <t xml:space="preserve">Đơn giá
</t>
    </r>
    <r>
      <rPr>
        <sz val="12"/>
        <rFont val="Times New Roman"/>
        <family val="1"/>
      </rPr>
      <t xml:space="preserve">(đồng) </t>
    </r>
  </si>
  <si>
    <t>Thành tiền</t>
  </si>
  <si>
    <t>Nhà nước</t>
  </si>
  <si>
    <t>Nhân dân</t>
  </si>
  <si>
    <t>Ghi chú</t>
  </si>
  <si>
    <t>I</t>
  </si>
  <si>
    <t>Giống và phân bón</t>
  </si>
  <si>
    <t>Giống chuối tiêu, thanh tiên</t>
  </si>
  <si>
    <t>cây</t>
  </si>
  <si>
    <t>Hỗ trợ 50%</t>
  </si>
  <si>
    <t>Phân NPK 16-16-8</t>
  </si>
  <si>
    <t>kg</t>
  </si>
  <si>
    <t>Hỗ trợ 30%</t>
  </si>
  <si>
    <t>Phân Vi sinh</t>
  </si>
  <si>
    <t>Phân chuồng hoai mục</t>
  </si>
  <si>
    <t>tấn</t>
  </si>
  <si>
    <t>Nhân dân đóng góp</t>
  </si>
  <si>
    <t>Vôi bột</t>
  </si>
  <si>
    <t>Thuốc bảo vệ thực vật</t>
  </si>
  <si>
    <t>II</t>
  </si>
  <si>
    <t>Nhân công</t>
  </si>
  <si>
    <t>công</t>
  </si>
  <si>
    <t>Công xử lý thực bì</t>
  </si>
  <si>
    <t>Công đào hố, bón phân, lấp hố</t>
  </si>
  <si>
    <t>Công trồng, chăm sóc</t>
  </si>
  <si>
    <t>III</t>
  </si>
  <si>
    <t>Hướng dẫn kỹ thuật</t>
  </si>
  <si>
    <t>Hỗ trợ xăng xe cán bộ chỉ đạo</t>
  </si>
  <si>
    <t>tháng</t>
  </si>
  <si>
    <t>IV</t>
  </si>
  <si>
    <t>Quản lý phí</t>
  </si>
  <si>
    <t>%</t>
  </si>
  <si>
    <t>5% chi phí nhà nước hỗ trợ</t>
  </si>
  <si>
    <t>Chi phí cho 01 ha</t>
  </si>
  <si>
    <t>XÃ THƯỢNG LỘ - HUYỆN NAM ĐÔNG</t>
  </si>
  <si>
    <t>DỰ TOÁN HỖ TRỢ TRỒNG CHUỐI ĐẶC SẢN THUỘC NGUỒN VỐN NÔNG THÔN MỚI NĂM 2018</t>
  </si>
  <si>
    <t>Tổng chi phí cho 4 ha</t>
  </si>
  <si>
    <t>(Kèm theo Quyết định số: 816 /QĐ-UBND ngày   31   tháng   7   năm 2018 của UBND huyện Nam Đông)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</si>
</sst>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_(* #,##0_);_(* \(#,##0\);_(* &quot;-&quot;??_);_(@_)"/>
    <numFmt numFmtId="166" formatCode="_(* #,##0.0_);_(* \(#,##0.0\);_(* &quot;-&quot;??_);_(@_)"/>
    <numFmt numFmtId="167" formatCode="_-* #,##0\ _€_-;\-* #,##0\ _€_-;_-* &quot;-&quot;??\ _€_-;_-@_-"/>
    <numFmt numFmtId="168" formatCode="#,##0.0"/>
    <numFmt numFmtId="169" formatCode="_-* #,##0.000000\ _€_-;\-* #,##0.000000\ _€_-;_-* &quot;-&quot;??\ _€_-;_-@_-"/>
    <numFmt numFmtId="170" formatCode="_-* #,##0.0\ _€_-;\-* #,##0.0\ _€_-;_-* &quot;-&quot;??\ _€_-;_-@_-"/>
  </numFmts>
  <fonts count="13" x14ac:knownFonts="1">
    <font>
      <sz val="14"/>
      <color theme="1"/>
      <name val="Times New Roman"/>
      <family val="2"/>
    </font>
    <font>
      <sz val="10"/>
      <name val="Arial"/>
    </font>
    <font>
      <b/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164" fontId="3" fillId="0" borderId="0" xfId="1" applyFont="1" applyAlignment="1">
      <alignment vertical="center" wrapText="1"/>
    </xf>
    <xf numFmtId="164" fontId="4" fillId="0" borderId="1" xfId="1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164" fontId="8" fillId="0" borderId="0" xfId="1" applyFont="1" applyAlignment="1">
      <alignment horizontal="center" vertical="center" wrapText="1"/>
    </xf>
    <xf numFmtId="164" fontId="6" fillId="0" borderId="2" xfId="1" applyFont="1" applyBorder="1" applyAlignment="1">
      <alignment horizontal="left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4" fontId="7" fillId="0" borderId="2" xfId="1" applyFont="1" applyBorder="1" applyAlignment="1">
      <alignment horizontal="center" vertical="center" wrapText="1"/>
    </xf>
    <xf numFmtId="165" fontId="7" fillId="0" borderId="3" xfId="1" applyNumberFormat="1" applyFont="1" applyBorder="1" applyAlignment="1">
      <alignment horizontal="center" vertical="center" wrapText="1"/>
    </xf>
    <xf numFmtId="164" fontId="7" fillId="0" borderId="3" xfId="1" applyFont="1" applyBorder="1" applyAlignment="1">
      <alignment horizontal="left" vertical="center" wrapText="1"/>
    </xf>
    <xf numFmtId="164" fontId="7" fillId="0" borderId="3" xfId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center" vertical="center" wrapText="1"/>
    </xf>
    <xf numFmtId="167" fontId="7" fillId="0" borderId="3" xfId="1" applyNumberFormat="1" applyFont="1" applyBorder="1" applyAlignment="1">
      <alignment horizontal="center" vertical="center" wrapText="1"/>
    </xf>
    <xf numFmtId="165" fontId="7" fillId="0" borderId="4" xfId="1" applyNumberFormat="1" applyFont="1" applyBorder="1" applyAlignment="1">
      <alignment horizontal="center" vertical="center" wrapText="1"/>
    </xf>
    <xf numFmtId="164" fontId="7" fillId="0" borderId="4" xfId="1" applyFont="1" applyBorder="1" applyAlignment="1">
      <alignment horizontal="left" vertical="center" wrapText="1"/>
    </xf>
    <xf numFmtId="164" fontId="7" fillId="0" borderId="4" xfId="1" applyFont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 wrapText="1"/>
    </xf>
    <xf numFmtId="167" fontId="7" fillId="0" borderId="4" xfId="1" applyNumberFormat="1" applyFont="1" applyBorder="1" applyAlignment="1">
      <alignment horizontal="center" vertical="center" wrapText="1"/>
    </xf>
    <xf numFmtId="164" fontId="9" fillId="0" borderId="0" xfId="1" applyFont="1" applyAlignment="1">
      <alignment vertical="center" wrapText="1"/>
    </xf>
    <xf numFmtId="165" fontId="7" fillId="0" borderId="5" xfId="1" applyNumberFormat="1" applyFont="1" applyBorder="1" applyAlignment="1">
      <alignment horizontal="center" vertical="center" wrapText="1"/>
    </xf>
    <xf numFmtId="164" fontId="7" fillId="0" borderId="5" xfId="1" applyFont="1" applyBorder="1" applyAlignment="1">
      <alignment horizontal="left" vertical="center" wrapText="1"/>
    </xf>
    <xf numFmtId="164" fontId="7" fillId="0" borderId="5" xfId="1" applyFont="1" applyBorder="1" applyAlignment="1">
      <alignment horizontal="center" vertical="center" wrapText="1"/>
    </xf>
    <xf numFmtId="168" fontId="7" fillId="0" borderId="5" xfId="1" applyNumberFormat="1" applyFont="1" applyBorder="1" applyAlignment="1">
      <alignment horizontal="center" vertical="center" wrapText="1"/>
    </xf>
    <xf numFmtId="167" fontId="7" fillId="0" borderId="5" xfId="1" applyNumberFormat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169" fontId="8" fillId="0" borderId="0" xfId="1" applyNumberFormat="1" applyFont="1" applyAlignment="1">
      <alignment vertical="center" wrapText="1"/>
    </xf>
    <xf numFmtId="164" fontId="8" fillId="0" borderId="0" xfId="1" applyFont="1" applyAlignment="1">
      <alignment vertical="center" wrapText="1"/>
    </xf>
    <xf numFmtId="164" fontId="10" fillId="0" borderId="0" xfId="1" applyFont="1" applyAlignment="1">
      <alignment vertical="center" wrapText="1"/>
    </xf>
    <xf numFmtId="3" fontId="7" fillId="0" borderId="5" xfId="1" applyNumberFormat="1" applyFont="1" applyBorder="1" applyAlignment="1">
      <alignment horizontal="center" vertical="center" wrapText="1"/>
    </xf>
    <xf numFmtId="165" fontId="7" fillId="0" borderId="6" xfId="1" applyNumberFormat="1" applyFont="1" applyBorder="1" applyAlignment="1">
      <alignment horizontal="center" vertical="center" wrapText="1"/>
    </xf>
    <xf numFmtId="164" fontId="7" fillId="0" borderId="2" xfId="1" applyFont="1" applyBorder="1" applyAlignment="1">
      <alignment horizontal="left" vertical="center" wrapText="1"/>
    </xf>
    <xf numFmtId="164" fontId="7" fillId="0" borderId="6" xfId="1" applyFont="1" applyBorder="1" applyAlignment="1">
      <alignment horizontal="center" vertical="center" wrapText="1"/>
    </xf>
    <xf numFmtId="170" fontId="7" fillId="0" borderId="6" xfId="1" applyNumberFormat="1" applyFont="1" applyBorder="1" applyAlignment="1">
      <alignment vertical="center" wrapText="1"/>
    </xf>
    <xf numFmtId="167" fontId="7" fillId="0" borderId="6" xfId="1" applyNumberFormat="1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left" vertical="center" wrapText="1"/>
    </xf>
    <xf numFmtId="164" fontId="5" fillId="0" borderId="2" xfId="1" applyFont="1" applyBorder="1" applyAlignment="1">
      <alignment vertical="center" wrapText="1"/>
    </xf>
    <xf numFmtId="166" fontId="5" fillId="0" borderId="2" xfId="1" applyNumberFormat="1" applyFont="1" applyBorder="1" applyAlignment="1">
      <alignment vertical="center" wrapText="1"/>
    </xf>
    <xf numFmtId="165" fontId="5" fillId="0" borderId="2" xfId="1" applyNumberFormat="1" applyFont="1" applyBorder="1" applyAlignment="1">
      <alignment horizontal="left" vertical="center" wrapText="1"/>
    </xf>
    <xf numFmtId="165" fontId="5" fillId="0" borderId="2" xfId="1" applyNumberFormat="1" applyFont="1" applyBorder="1" applyAlignment="1">
      <alignment vertical="center" wrapText="1"/>
    </xf>
    <xf numFmtId="165" fontId="3" fillId="0" borderId="0" xfId="1" applyNumberFormat="1" applyFont="1" applyAlignment="1">
      <alignment horizontal="center" vertical="center" wrapText="1"/>
    </xf>
    <xf numFmtId="164" fontId="3" fillId="0" borderId="0" xfId="1" applyFont="1" applyAlignment="1">
      <alignment horizontal="left" vertical="center" wrapText="1"/>
    </xf>
    <xf numFmtId="166" fontId="3" fillId="0" borderId="0" xfId="1" applyNumberFormat="1" applyFont="1" applyAlignment="1">
      <alignment vertical="center" wrapText="1"/>
    </xf>
    <xf numFmtId="165" fontId="3" fillId="0" borderId="0" xfId="1" applyNumberFormat="1" applyFont="1" applyAlignment="1">
      <alignment horizontal="left" vertical="center" wrapText="1"/>
    </xf>
    <xf numFmtId="165" fontId="3" fillId="0" borderId="0" xfId="1" applyNumberFormat="1" applyFont="1" applyAlignment="1">
      <alignment vertical="center" wrapText="1"/>
    </xf>
    <xf numFmtId="164" fontId="11" fillId="0" borderId="0" xfId="1" applyFont="1" applyAlignment="1">
      <alignment vertical="center" wrapText="1"/>
    </xf>
    <xf numFmtId="164" fontId="2" fillId="0" borderId="0" xfId="1" applyFont="1" applyAlignment="1">
      <alignment horizontal="center" vertical="center" wrapText="1"/>
    </xf>
    <xf numFmtId="164" fontId="12" fillId="0" borderId="0" xfId="1" applyFont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3" sqref="A3:I3"/>
    </sheetView>
  </sheetViews>
  <sheetFormatPr defaultRowHeight="25.5" customHeight="1" x14ac:dyDescent="0.3"/>
  <cols>
    <col min="1" max="1" width="4.6640625" style="42" customWidth="1"/>
    <col min="2" max="2" width="23.77734375" style="43" customWidth="1"/>
    <col min="3" max="3" width="5.5546875" style="1" customWidth="1"/>
    <col min="4" max="4" width="7.33203125" style="44" customWidth="1"/>
    <col min="5" max="5" width="10.6640625" style="45" customWidth="1"/>
    <col min="6" max="6" width="13" style="46" customWidth="1"/>
    <col min="7" max="7" width="12.5546875" style="46" customWidth="1"/>
    <col min="8" max="8" width="13.5546875" style="46" customWidth="1"/>
    <col min="9" max="9" width="19.5546875" style="47" customWidth="1"/>
    <col min="10" max="10" width="14.109375" style="1" customWidth="1"/>
    <col min="11" max="11" width="14.33203125" style="1" bestFit="1" customWidth="1"/>
    <col min="12" max="12" width="9.6640625" style="1" bestFit="1" customWidth="1"/>
    <col min="13" max="16384" width="8.88671875" style="1"/>
  </cols>
  <sheetData>
    <row r="1" spans="1:10" ht="25.5" customHeight="1" x14ac:dyDescent="0.3">
      <c r="A1" s="48" t="s">
        <v>40</v>
      </c>
      <c r="B1" s="48"/>
      <c r="C1" s="48"/>
      <c r="D1" s="48"/>
      <c r="E1" s="48"/>
      <c r="F1" s="48"/>
      <c r="G1" s="48"/>
      <c r="H1" s="48"/>
      <c r="I1" s="48"/>
    </row>
    <row r="2" spans="1:10" ht="21" customHeight="1" x14ac:dyDescent="0.3">
      <c r="A2" s="48" t="s">
        <v>39</v>
      </c>
      <c r="B2" s="48"/>
      <c r="C2" s="48"/>
      <c r="D2" s="48"/>
      <c r="E2" s="48"/>
      <c r="F2" s="48"/>
      <c r="G2" s="48"/>
      <c r="H2" s="48"/>
      <c r="I2" s="48"/>
    </row>
    <row r="3" spans="1:10" ht="21" customHeight="1" x14ac:dyDescent="0.3">
      <c r="A3" s="49" t="s">
        <v>42</v>
      </c>
      <c r="B3" s="49"/>
      <c r="C3" s="49"/>
      <c r="D3" s="49"/>
      <c r="E3" s="49"/>
      <c r="F3" s="49"/>
      <c r="G3" s="49"/>
      <c r="H3" s="49"/>
      <c r="I3" s="49"/>
    </row>
    <row r="4" spans="1:10" ht="21.75" customHeight="1" x14ac:dyDescent="0.3">
      <c r="A4" s="2"/>
      <c r="B4" s="2"/>
      <c r="C4" s="2"/>
      <c r="D4" s="2"/>
      <c r="E4" s="2"/>
      <c r="F4" s="2"/>
      <c r="G4" s="2"/>
      <c r="H4" s="50" t="s">
        <v>0</v>
      </c>
      <c r="I4" s="50"/>
    </row>
    <row r="5" spans="1:10" s="5" customFormat="1" ht="39" customHeight="1" x14ac:dyDescent="0.3">
      <c r="A5" s="3" t="s">
        <v>1</v>
      </c>
      <c r="B5" s="4" t="s">
        <v>2</v>
      </c>
      <c r="C5" s="4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4" t="s">
        <v>9</v>
      </c>
    </row>
    <row r="6" spans="1:10" s="5" customFormat="1" ht="20.100000000000001" customHeight="1" x14ac:dyDescent="0.3">
      <c r="A6" s="3" t="s">
        <v>10</v>
      </c>
      <c r="B6" s="6" t="s">
        <v>11</v>
      </c>
      <c r="C6" s="4"/>
      <c r="D6" s="7"/>
      <c r="E6" s="8"/>
      <c r="F6" s="8">
        <f>SUM(F7:F12)</f>
        <v>114400000</v>
      </c>
      <c r="G6" s="8">
        <f t="shared" ref="G6:H6" si="0">SUM(G7:G12)</f>
        <v>35320000</v>
      </c>
      <c r="H6" s="8">
        <f t="shared" si="0"/>
        <v>79080000</v>
      </c>
      <c r="I6" s="9"/>
    </row>
    <row r="7" spans="1:10" ht="20.100000000000001" customHeight="1" x14ac:dyDescent="0.3">
      <c r="A7" s="10">
        <v>1</v>
      </c>
      <c r="B7" s="11" t="s">
        <v>12</v>
      </c>
      <c r="C7" s="12" t="s">
        <v>13</v>
      </c>
      <c r="D7" s="13">
        <v>2000</v>
      </c>
      <c r="E7" s="14">
        <v>25000</v>
      </c>
      <c r="F7" s="14">
        <f t="shared" ref="F7:F12" si="1">E7*D7</f>
        <v>50000000</v>
      </c>
      <c r="G7" s="14">
        <f>F7*50/100</f>
        <v>25000000</v>
      </c>
      <c r="H7" s="14">
        <f t="shared" ref="H7:H12" si="2">F7-G7</f>
        <v>25000000</v>
      </c>
      <c r="I7" s="12" t="s">
        <v>14</v>
      </c>
    </row>
    <row r="8" spans="1:10" s="5" customFormat="1" ht="20.100000000000001" customHeight="1" x14ac:dyDescent="0.3">
      <c r="A8" s="15">
        <v>2</v>
      </c>
      <c r="B8" s="16" t="s">
        <v>15</v>
      </c>
      <c r="C8" s="17" t="s">
        <v>16</v>
      </c>
      <c r="D8" s="18">
        <v>2000</v>
      </c>
      <c r="E8" s="19">
        <v>10000</v>
      </c>
      <c r="F8" s="19">
        <f t="shared" si="1"/>
        <v>20000000</v>
      </c>
      <c r="G8" s="19">
        <f>F8*30/100</f>
        <v>6000000</v>
      </c>
      <c r="H8" s="19">
        <f t="shared" si="2"/>
        <v>14000000</v>
      </c>
      <c r="I8" s="17" t="s">
        <v>17</v>
      </c>
    </row>
    <row r="9" spans="1:10" s="20" customFormat="1" ht="20.100000000000001" customHeight="1" x14ac:dyDescent="0.3">
      <c r="A9" s="15">
        <v>3</v>
      </c>
      <c r="B9" s="16" t="s">
        <v>18</v>
      </c>
      <c r="C9" s="17" t="s">
        <v>16</v>
      </c>
      <c r="D9" s="18">
        <v>2000</v>
      </c>
      <c r="E9" s="19">
        <v>5000</v>
      </c>
      <c r="F9" s="19">
        <f>E9*D9</f>
        <v>10000000</v>
      </c>
      <c r="G9" s="19">
        <f>F9*30/100</f>
        <v>3000000</v>
      </c>
      <c r="H9" s="19">
        <f t="shared" si="2"/>
        <v>7000000</v>
      </c>
      <c r="I9" s="17" t="s">
        <v>17</v>
      </c>
    </row>
    <row r="10" spans="1:10" s="20" customFormat="1" ht="20.100000000000001" customHeight="1" x14ac:dyDescent="0.3">
      <c r="A10" s="15">
        <v>4</v>
      </c>
      <c r="B10" s="16" t="s">
        <v>19</v>
      </c>
      <c r="C10" s="17" t="s">
        <v>20</v>
      </c>
      <c r="D10" s="18">
        <v>20</v>
      </c>
      <c r="E10" s="19">
        <v>1500000</v>
      </c>
      <c r="F10" s="19">
        <f t="shared" si="1"/>
        <v>30000000</v>
      </c>
      <c r="G10" s="19">
        <v>0</v>
      </c>
      <c r="H10" s="19">
        <f>F10-G10</f>
        <v>30000000</v>
      </c>
      <c r="I10" s="17" t="s">
        <v>21</v>
      </c>
    </row>
    <row r="11" spans="1:10" s="20" customFormat="1" ht="20.100000000000001" customHeight="1" x14ac:dyDescent="0.3">
      <c r="A11" s="15">
        <v>5</v>
      </c>
      <c r="B11" s="16" t="s">
        <v>22</v>
      </c>
      <c r="C11" s="17" t="s">
        <v>16</v>
      </c>
      <c r="D11" s="18">
        <v>1000</v>
      </c>
      <c r="E11" s="19">
        <v>2000</v>
      </c>
      <c r="F11" s="19">
        <f t="shared" si="1"/>
        <v>2000000</v>
      </c>
      <c r="G11" s="19">
        <f>F11*30/100</f>
        <v>600000</v>
      </c>
      <c r="H11" s="19">
        <f t="shared" si="2"/>
        <v>1400000</v>
      </c>
      <c r="I11" s="17" t="s">
        <v>17</v>
      </c>
    </row>
    <row r="12" spans="1:10" ht="20.100000000000001" customHeight="1" x14ac:dyDescent="0.3">
      <c r="A12" s="21">
        <v>6</v>
      </c>
      <c r="B12" s="22" t="s">
        <v>23</v>
      </c>
      <c r="C12" s="23" t="s">
        <v>16</v>
      </c>
      <c r="D12" s="24">
        <v>12</v>
      </c>
      <c r="E12" s="25">
        <v>200000</v>
      </c>
      <c r="F12" s="25">
        <f t="shared" si="1"/>
        <v>2400000</v>
      </c>
      <c r="G12" s="25">
        <f>F12*30/100</f>
        <v>720000</v>
      </c>
      <c r="H12" s="25">
        <f t="shared" si="2"/>
        <v>1680000</v>
      </c>
      <c r="I12" s="23" t="s">
        <v>17</v>
      </c>
    </row>
    <row r="13" spans="1:10" s="28" customFormat="1" ht="20.100000000000001" customHeight="1" x14ac:dyDescent="0.3">
      <c r="A13" s="3" t="s">
        <v>24</v>
      </c>
      <c r="B13" s="6" t="s">
        <v>25</v>
      </c>
      <c r="C13" s="4" t="s">
        <v>26</v>
      </c>
      <c r="D13" s="26"/>
      <c r="E13" s="8"/>
      <c r="F13" s="8">
        <f>SUM(F14:F16)</f>
        <v>22500000</v>
      </c>
      <c r="G13" s="8">
        <f t="shared" ref="G13:H13" si="3">SUM(G14:G16)</f>
        <v>0</v>
      </c>
      <c r="H13" s="8">
        <f t="shared" si="3"/>
        <v>22500000</v>
      </c>
      <c r="I13" s="9" t="s">
        <v>21</v>
      </c>
      <c r="J13" s="27"/>
    </row>
    <row r="14" spans="1:10" s="28" customFormat="1" ht="20.100000000000001" customHeight="1" x14ac:dyDescent="0.3">
      <c r="A14" s="10">
        <v>1</v>
      </c>
      <c r="B14" s="11" t="s">
        <v>27</v>
      </c>
      <c r="C14" s="12" t="s">
        <v>26</v>
      </c>
      <c r="D14" s="13">
        <v>10</v>
      </c>
      <c r="E14" s="14">
        <v>150000</v>
      </c>
      <c r="F14" s="14">
        <f>D14*E14</f>
        <v>1500000</v>
      </c>
      <c r="G14" s="14">
        <v>0</v>
      </c>
      <c r="H14" s="14">
        <f>F14-G14</f>
        <v>1500000</v>
      </c>
      <c r="I14" s="12"/>
      <c r="J14" s="29"/>
    </row>
    <row r="15" spans="1:10" ht="20.100000000000001" customHeight="1" x14ac:dyDescent="0.3">
      <c r="A15" s="15">
        <v>2</v>
      </c>
      <c r="B15" s="16" t="s">
        <v>28</v>
      </c>
      <c r="C15" s="17" t="s">
        <v>26</v>
      </c>
      <c r="D15" s="18">
        <v>40</v>
      </c>
      <c r="E15" s="19">
        <v>150000</v>
      </c>
      <c r="F15" s="19">
        <f>D15*E15</f>
        <v>6000000</v>
      </c>
      <c r="G15" s="19">
        <v>0</v>
      </c>
      <c r="H15" s="19">
        <f>F15-G15</f>
        <v>6000000</v>
      </c>
      <c r="I15" s="17"/>
    </row>
    <row r="16" spans="1:10" s="28" customFormat="1" ht="20.100000000000001" customHeight="1" x14ac:dyDescent="0.3">
      <c r="A16" s="21">
        <v>3</v>
      </c>
      <c r="B16" s="22" t="s">
        <v>29</v>
      </c>
      <c r="C16" s="23" t="s">
        <v>26</v>
      </c>
      <c r="D16" s="30">
        <v>100</v>
      </c>
      <c r="E16" s="25">
        <v>150000</v>
      </c>
      <c r="F16" s="25">
        <f>D16*E16</f>
        <v>15000000</v>
      </c>
      <c r="G16" s="25">
        <v>0</v>
      </c>
      <c r="H16" s="25">
        <f>F16-G16</f>
        <v>15000000</v>
      </c>
      <c r="I16" s="23"/>
    </row>
    <row r="17" spans="1:9" s="28" customFormat="1" ht="20.100000000000001" customHeight="1" x14ac:dyDescent="0.3">
      <c r="A17" s="3" t="s">
        <v>30</v>
      </c>
      <c r="B17" s="6" t="s">
        <v>31</v>
      </c>
      <c r="C17" s="4"/>
      <c r="D17" s="26"/>
      <c r="E17" s="8"/>
      <c r="F17" s="8">
        <f>F18</f>
        <v>1200000</v>
      </c>
      <c r="G17" s="8">
        <f t="shared" ref="G17:H17" si="4">G18</f>
        <v>1200000</v>
      </c>
      <c r="H17" s="8">
        <f t="shared" si="4"/>
        <v>0</v>
      </c>
      <c r="I17" s="9"/>
    </row>
    <row r="18" spans="1:9" ht="20.100000000000001" customHeight="1" x14ac:dyDescent="0.3">
      <c r="A18" s="31"/>
      <c r="B18" s="32" t="s">
        <v>32</v>
      </c>
      <c r="C18" s="33" t="s">
        <v>33</v>
      </c>
      <c r="D18" s="34">
        <v>6</v>
      </c>
      <c r="E18" s="35">
        <v>200000</v>
      </c>
      <c r="F18" s="35">
        <f>E18*D18</f>
        <v>1200000</v>
      </c>
      <c r="G18" s="35">
        <f>F18</f>
        <v>1200000</v>
      </c>
      <c r="H18" s="35">
        <v>0</v>
      </c>
      <c r="I18" s="33"/>
    </row>
    <row r="19" spans="1:9" ht="20.100000000000001" customHeight="1" x14ac:dyDescent="0.3">
      <c r="A19" s="3" t="s">
        <v>34</v>
      </c>
      <c r="B19" s="6" t="s">
        <v>35</v>
      </c>
      <c r="C19" s="4" t="s">
        <v>36</v>
      </c>
      <c r="D19" s="26">
        <v>5</v>
      </c>
      <c r="E19" s="8"/>
      <c r="F19" s="8">
        <v>980000</v>
      </c>
      <c r="G19" s="8">
        <v>980000</v>
      </c>
      <c r="H19" s="8">
        <v>0</v>
      </c>
      <c r="I19" s="9" t="s">
        <v>37</v>
      </c>
    </row>
    <row r="20" spans="1:9" ht="20.100000000000001" customHeight="1" x14ac:dyDescent="0.3">
      <c r="A20" s="3"/>
      <c r="B20" s="4" t="s">
        <v>38</v>
      </c>
      <c r="C20" s="4"/>
      <c r="D20" s="26"/>
      <c r="E20" s="8"/>
      <c r="F20" s="8">
        <f>F6+F13+F17+F19</f>
        <v>139080000</v>
      </c>
      <c r="G20" s="8">
        <f>G6+G13+G17+G19</f>
        <v>37500000</v>
      </c>
      <c r="H20" s="8">
        <f>H6+H13+H17+H19</f>
        <v>101580000</v>
      </c>
      <c r="I20" s="4"/>
    </row>
    <row r="21" spans="1:9" ht="20.100000000000001" customHeight="1" x14ac:dyDescent="0.3">
      <c r="A21" s="36"/>
      <c r="B21" s="37" t="s">
        <v>41</v>
      </c>
      <c r="C21" s="38"/>
      <c r="D21" s="39"/>
      <c r="E21" s="40"/>
      <c r="F21" s="41">
        <f>F20*4</f>
        <v>556320000</v>
      </c>
      <c r="G21" s="41">
        <f>G20*4</f>
        <v>150000000</v>
      </c>
      <c r="H21" s="41">
        <f>H20*4</f>
        <v>406320000</v>
      </c>
      <c r="I21" s="38"/>
    </row>
    <row r="23" spans="1:9" ht="25.5" customHeight="1" x14ac:dyDescent="0.3">
      <c r="G23" s="1"/>
    </row>
  </sheetData>
  <mergeCells count="4">
    <mergeCell ref="A1:I1"/>
    <mergeCell ref="A2:I2"/>
    <mergeCell ref="A3:I3"/>
    <mergeCell ref="H4:I4"/>
  </mergeCells>
  <printOptions horizontalCentered="1"/>
  <pageMargins left="0.34" right="0.27" top="0.57999999999999996" bottom="0.28999999999999998" header="0.2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Trồng chuối</vt:lpstr>
      <vt:lpstr>'Trồng chuối'!Print_Area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Admin</cp:lastModifiedBy>
  <cp:lastPrinted>2018-07-30T03:07:50Z</cp:lastPrinted>
  <dcterms:created xsi:type="dcterms:W3CDTF">2018-07-13T01:57:56Z</dcterms:created>
  <dcterms:modified xsi:type="dcterms:W3CDTF">2018-07-31T09:38:42Z</dcterms:modified>
</cp:coreProperties>
</file>