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320" windowHeight="8445" activeTab="2"/>
  </bookViews>
  <sheets>
    <sheet name="Nuôi cá hồ" sheetId="1" r:id="rId1"/>
    <sheet name="Nuôi lợn nái" sheetId="2" r:id="rId2"/>
    <sheet name="Trồng Bưởi " sheetId="3" r:id="rId3"/>
  </sheets>
  <definedNames/>
  <calcPr fullCalcOnLoad="1"/>
</workbook>
</file>

<file path=xl/sharedStrings.xml><?xml version="1.0" encoding="utf-8"?>
<sst xmlns="http://schemas.openxmlformats.org/spreadsheetml/2006/main" count="151" uniqueCount="73">
  <si>
    <t>TT</t>
  </si>
  <si>
    <t>Hạng mục hỗ trợ</t>
  </si>
  <si>
    <t>ĐVT</t>
  </si>
  <si>
    <t>Khối lượng</t>
  </si>
  <si>
    <t>Thành tiền</t>
  </si>
  <si>
    <t>Nhà nước</t>
  </si>
  <si>
    <t>Nhân dân</t>
  </si>
  <si>
    <t>Ghi chú</t>
  </si>
  <si>
    <t>I</t>
  </si>
  <si>
    <t xml:space="preserve">Giống </t>
  </si>
  <si>
    <t>cây</t>
  </si>
  <si>
    <t>II</t>
  </si>
  <si>
    <t>Vật tư thiết yếu</t>
  </si>
  <si>
    <t>kg</t>
  </si>
  <si>
    <t>Phân chuồng hoai mục</t>
  </si>
  <si>
    <t>Thuốc bảo vệ thực vật</t>
  </si>
  <si>
    <t>III</t>
  </si>
  <si>
    <t>Nhân công</t>
  </si>
  <si>
    <t>công</t>
  </si>
  <si>
    <t>Hộ gia đình</t>
  </si>
  <si>
    <t>IV</t>
  </si>
  <si>
    <t>Hướng dẫn kỹ thuật</t>
  </si>
  <si>
    <t>Hỗ trợ xăng xe cán bộ chỉ đạo</t>
  </si>
  <si>
    <t>V</t>
  </si>
  <si>
    <t>Quản lý phí</t>
  </si>
  <si>
    <t>Tổng cộng:</t>
  </si>
  <si>
    <r>
      <t xml:space="preserve">Đơn giá
</t>
    </r>
    <r>
      <rPr>
        <sz val="13"/>
        <rFont val="Times New Roman"/>
        <family val="1"/>
      </rPr>
      <t xml:space="preserve">(đồng) </t>
    </r>
  </si>
  <si>
    <t>tháng</t>
  </si>
  <si>
    <t>con</t>
  </si>
  <si>
    <t>Sửa chữa chuồng trại</t>
  </si>
  <si>
    <t>chuồng</t>
  </si>
  <si>
    <t>Vắc xin phòng bệnh</t>
  </si>
  <si>
    <t>Vôi bột</t>
  </si>
  <si>
    <t>Giống và phân bón</t>
  </si>
  <si>
    <t>Chi phí cho 01 hộ</t>
  </si>
  <si>
    <t>(Tính cho 01 ha)</t>
  </si>
  <si>
    <t>tấn</t>
  </si>
  <si>
    <t>XÃ THƯỢNG LỘ - HUYỆN NAM ĐÔNG</t>
  </si>
  <si>
    <t>Giống bưởi ghép</t>
  </si>
  <si>
    <t>Phân đạm</t>
  </si>
  <si>
    <t>Phân lân</t>
  </si>
  <si>
    <t>Phân kaly</t>
  </si>
  <si>
    <t>Phân hữu cơ vi sinh</t>
  </si>
  <si>
    <t>ha</t>
  </si>
  <si>
    <t>5% chi phí NN hỗ trợ</t>
  </si>
  <si>
    <t>Khảo sát, thiết kế, lập bản đồ</t>
  </si>
  <si>
    <t>Thức ăn hỗn hợp</t>
  </si>
  <si>
    <t>Thuốc phòng bệnh</t>
  </si>
  <si>
    <t>(Tính cho 01 hộ)</t>
  </si>
  <si>
    <t>CHƯƠNG TRÌNH MỤC TIÊU QUỐC GIA GIẢM NGHÈO BỀN VỮNG (CT 135) NĂM 2017</t>
  </si>
  <si>
    <t>Hỗ trợ 80%</t>
  </si>
  <si>
    <t>hộ</t>
  </si>
  <si>
    <t>Hỗ trợ 70%</t>
  </si>
  <si>
    <t xml:space="preserve">DỰ TOÁN HỖ TRỢ MÔ HÌNH VÀ NHÂN RỘNG MÔ HÌNH TRỒNG BƯỞI THUỘC NGUỒN VỐN  </t>
  </si>
  <si>
    <t>Tổng dự toán 02 ha</t>
  </si>
  <si>
    <t xml:space="preserve">DỰ TOÁN HỖ TRỢ MÔ HÌNH VÀ NHÂN RỘNG MÔ HÌNH NUÔI LỢN NÁI THUỘC NGUỒN VỐN  </t>
  </si>
  <si>
    <t>(Tính cho 02con/hộ)</t>
  </si>
  <si>
    <t>Giống lợn nái Móng Cái</t>
  </si>
  <si>
    <t>Trọng lượng &gt; 15kg</t>
  </si>
  <si>
    <t>Thức ăn đậm đặc</t>
  </si>
  <si>
    <t>Thức ăn xanh</t>
  </si>
  <si>
    <t>Tổng dự toán 20 hộ</t>
  </si>
  <si>
    <t>Giống cá Trắm cỏ</t>
  </si>
  <si>
    <t>Giống cá Rô phi đơn tính</t>
  </si>
  <si>
    <t>Cở giống: 12-15cm</t>
  </si>
  <si>
    <t>Cở giống: 4-5cm</t>
  </si>
  <si>
    <t>Sữa chữa, xử lý ao hồ</t>
  </si>
  <si>
    <t>hồ</t>
  </si>
  <si>
    <t>Tổng dự toán 02 hộ</t>
  </si>
  <si>
    <t xml:space="preserve">DỰ TOÁN HỖ TRỢ NHÂN RỘNG MÔ HÌNH NUÔI CÁ NƯỚC NGỌT THUỘC NGUỒN VỐN  </t>
  </si>
  <si>
    <t>(Kèm theo Quyết định số:    493     /QĐ-UBND ngày    22    tháng 5 năm 2018 của UBND huyện Nam Đông)</t>
  </si>
  <si>
    <t>(Kèm theo Quyết định số:    493       /QĐ-UBND ngày    22    tháng 5 năm 2018 của UBND huyện Nam Đông)</t>
  </si>
  <si>
    <t>(Kèm theo Quyết định số:     493     /QĐ-UBND ngày    22    tháng 5 năm 2018 của UBND huyện Nam Đông)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</si>
</sst>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0_);_(* \(#,##0.000\);_(* &quot;-&quot;??_);_(@_)"/>
    <numFmt numFmtId="173" formatCode="_(* #,##0.0_);_(* \(#,##0.0\);_(* &quot;-&quot;??_);_(@_)"/>
    <numFmt numFmtId="174" formatCode="_(* #,##0.0_);_(* \(#,##0.0\);_(* &quot;-&quot;?_);_(@_)"/>
    <numFmt numFmtId="175" formatCode="_(* #,##0_);_(* \(#,##0\);_(* &quot;-&quot;??_);_(@_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-* #,##0.0\ _€_-;\-* #,##0.0\ _€_-;_-* &quot;-&quot;??\ _€_-;_-@_-"/>
    <numFmt numFmtId="182" formatCode="_-* #,##0\ _€_-;\-* #,##0\ _€_-;_-* &quot;-&quot;??\ _€_-;_-@_-"/>
    <numFmt numFmtId="183" formatCode="0.0"/>
    <numFmt numFmtId="184" formatCode="#,##0.0"/>
    <numFmt numFmtId="185" formatCode="_-* #,##0.000\ _€_-;\-* #,##0.000\ _€_-;_-* &quot;-&quot;??\ _€_-;_-@_-"/>
    <numFmt numFmtId="186" formatCode="_-* #,##0.0000\ _€_-;\-* #,##0.0000\ _€_-;_-* &quot;-&quot;??\ _€_-;_-@_-"/>
    <numFmt numFmtId="187" formatCode="_-* #,##0.00000\ _€_-;\-* #,##0.00000\ _€_-;_-* &quot;-&quot;??\ _€_-;_-@_-"/>
    <numFmt numFmtId="188" formatCode="_-* #,##0.000000\ _€_-;\-* #,##0.000000\ _€_-;_-* &quot;-&quot;??\ _€_-;_-@_-"/>
    <numFmt numFmtId="189" formatCode="_-* #,##0.0000000\ _€_-;\-* #,##0.0000000\ _€_-;_-* &quot;-&quot;??\ _€_-;_-@_-"/>
    <numFmt numFmtId="190" formatCode="_-* #,##0.00000000\ _€_-;\-* #,##0.00000000\ _€_-;_-* &quot;-&quot;??\ _€_-;_-@_-"/>
    <numFmt numFmtId="191" formatCode="_-* #,##0.000000000\ _€_-;\-* #,##0.000000000\ _€_-;_-* &quot;-&quot;??\ _€_-;_-@_-"/>
    <numFmt numFmtId="192" formatCode="_-* #,##0.0000000000\ _€_-;\-* #,##0.0000000000\ _€_-;_-* &quot;-&quot;??\ _€_-;_-@_-"/>
    <numFmt numFmtId="193" formatCode="_-* #,##0.00000000000\ _€_-;\-* #,##0.00000000000\ _€_-;_-* &quot;-&quot;??\ _€_-;_-@_-"/>
    <numFmt numFmtId="194" formatCode="_-* #,##0.000000000000\ _€_-;\-* #,##0.000000000000\ _€_-;_-* &quot;-&quot;??\ _€_-;_-@_-"/>
    <numFmt numFmtId="195" formatCode="_(* #,##0.00000000_);_(* \(#,##0.00000000\);_(* &quot;-&quot;????????_);_(@_)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Arial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71" fontId="5" fillId="0" borderId="0" xfId="42" applyFont="1" applyAlignment="1">
      <alignment vertical="center" wrapText="1"/>
    </xf>
    <xf numFmtId="171" fontId="6" fillId="0" borderId="10" xfId="42" applyFont="1" applyBorder="1" applyAlignment="1">
      <alignment vertical="center" wrapText="1"/>
    </xf>
    <xf numFmtId="175" fontId="7" fillId="0" borderId="11" xfId="42" applyNumberFormat="1" applyFont="1" applyBorder="1" applyAlignment="1">
      <alignment horizontal="center" vertical="center" wrapText="1"/>
    </xf>
    <xf numFmtId="171" fontId="7" fillId="0" borderId="11" xfId="42" applyFont="1" applyBorder="1" applyAlignment="1">
      <alignment horizontal="center" vertical="center" wrapText="1"/>
    </xf>
    <xf numFmtId="171" fontId="8" fillId="0" borderId="0" xfId="42" applyFont="1" applyAlignment="1">
      <alignment horizontal="center" vertical="center" wrapText="1"/>
    </xf>
    <xf numFmtId="171" fontId="7" fillId="0" borderId="11" xfId="42" applyFont="1" applyBorder="1" applyAlignment="1">
      <alignment horizontal="left" vertical="center" wrapText="1"/>
    </xf>
    <xf numFmtId="3" fontId="7" fillId="0" borderId="11" xfId="42" applyNumberFormat="1" applyFont="1" applyBorder="1" applyAlignment="1">
      <alignment horizontal="center" vertical="center" wrapText="1"/>
    </xf>
    <xf numFmtId="182" fontId="7" fillId="0" borderId="11" xfId="42" applyNumberFormat="1" applyFont="1" applyBorder="1" applyAlignment="1">
      <alignment horizontal="center" vertical="center" wrapText="1"/>
    </xf>
    <xf numFmtId="171" fontId="6" fillId="0" borderId="11" xfId="42" applyFont="1" applyBorder="1" applyAlignment="1">
      <alignment horizontal="center" vertical="center" wrapText="1"/>
    </xf>
    <xf numFmtId="175" fontId="6" fillId="0" borderId="12" xfId="42" applyNumberFormat="1" applyFont="1" applyBorder="1" applyAlignment="1">
      <alignment horizontal="center" vertical="center" wrapText="1"/>
    </xf>
    <xf numFmtId="171" fontId="6" fillId="0" borderId="12" xfId="42" applyFont="1" applyBorder="1" applyAlignment="1">
      <alignment horizontal="left" vertical="center" wrapText="1"/>
    </xf>
    <xf numFmtId="171" fontId="6" fillId="0" borderId="12" xfId="42" applyFont="1" applyBorder="1" applyAlignment="1">
      <alignment horizontal="center" vertical="center" wrapText="1"/>
    </xf>
    <xf numFmtId="3" fontId="6" fillId="0" borderId="12" xfId="42" applyNumberFormat="1" applyFont="1" applyBorder="1" applyAlignment="1">
      <alignment horizontal="center" vertical="center" wrapText="1"/>
    </xf>
    <xf numFmtId="182" fontId="6" fillId="0" borderId="12" xfId="42" applyNumberFormat="1" applyFont="1" applyBorder="1" applyAlignment="1">
      <alignment horizontal="center" vertical="center" wrapText="1"/>
    </xf>
    <xf numFmtId="175" fontId="6" fillId="0" borderId="13" xfId="42" applyNumberFormat="1" applyFont="1" applyBorder="1" applyAlignment="1">
      <alignment horizontal="center" vertical="center" wrapText="1"/>
    </xf>
    <xf numFmtId="171" fontId="6" fillId="0" borderId="13" xfId="42" applyFont="1" applyBorder="1" applyAlignment="1">
      <alignment horizontal="left" vertical="center" wrapText="1"/>
    </xf>
    <xf numFmtId="171" fontId="6" fillId="0" borderId="13" xfId="42" applyFont="1" applyBorder="1" applyAlignment="1">
      <alignment horizontal="center" vertical="center" wrapText="1"/>
    </xf>
    <xf numFmtId="3" fontId="6" fillId="0" borderId="13" xfId="42" applyNumberFormat="1" applyFont="1" applyBorder="1" applyAlignment="1">
      <alignment horizontal="center" vertical="center" wrapText="1"/>
    </xf>
    <xf numFmtId="182" fontId="6" fillId="0" borderId="13" xfId="42" applyNumberFormat="1" applyFont="1" applyBorder="1" applyAlignment="1">
      <alignment horizontal="center" vertical="center" wrapText="1"/>
    </xf>
    <xf numFmtId="171" fontId="8" fillId="0" borderId="0" xfId="42" applyFont="1" applyAlignment="1">
      <alignment vertical="center" wrapText="1"/>
    </xf>
    <xf numFmtId="171" fontId="6" fillId="0" borderId="14" xfId="42" applyFont="1" applyBorder="1" applyAlignment="1">
      <alignment horizontal="center" vertical="center" wrapText="1"/>
    </xf>
    <xf numFmtId="171" fontId="7" fillId="0" borderId="11" xfId="42" applyFont="1" applyBorder="1" applyAlignment="1">
      <alignment vertical="center" wrapText="1"/>
    </xf>
    <xf numFmtId="175" fontId="6" fillId="0" borderId="11" xfId="42" applyNumberFormat="1" applyFont="1" applyBorder="1" applyAlignment="1">
      <alignment horizontal="center" vertical="center" wrapText="1"/>
    </xf>
    <xf numFmtId="171" fontId="6" fillId="0" borderId="11" xfId="42" applyFont="1" applyBorder="1" applyAlignment="1">
      <alignment vertical="center" wrapText="1"/>
    </xf>
    <xf numFmtId="173" fontId="6" fillId="0" borderId="11" xfId="42" applyNumberFormat="1" applyFont="1" applyBorder="1" applyAlignment="1">
      <alignment vertical="center" wrapText="1"/>
    </xf>
    <xf numFmtId="175" fontId="6" fillId="0" borderId="11" xfId="42" applyNumberFormat="1" applyFont="1" applyBorder="1" applyAlignment="1">
      <alignment horizontal="left" vertical="center" wrapText="1"/>
    </xf>
    <xf numFmtId="175" fontId="7" fillId="0" borderId="11" xfId="42" applyNumberFormat="1" applyFont="1" applyBorder="1" applyAlignment="1">
      <alignment vertical="center" wrapText="1"/>
    </xf>
    <xf numFmtId="175" fontId="5" fillId="0" borderId="0" xfId="42" applyNumberFormat="1" applyFont="1" applyAlignment="1">
      <alignment horizontal="center" vertical="center" wrapText="1"/>
    </xf>
    <xf numFmtId="171" fontId="5" fillId="0" borderId="0" xfId="42" applyFont="1" applyAlignment="1">
      <alignment horizontal="left" vertical="center" wrapText="1"/>
    </xf>
    <xf numFmtId="173" fontId="5" fillId="0" borderId="0" xfId="42" applyNumberFormat="1" applyFont="1" applyAlignment="1">
      <alignment vertical="center" wrapText="1"/>
    </xf>
    <xf numFmtId="175" fontId="5" fillId="0" borderId="0" xfId="42" applyNumberFormat="1" applyFont="1" applyAlignment="1">
      <alignment horizontal="left" vertical="center" wrapText="1"/>
    </xf>
    <xf numFmtId="175" fontId="5" fillId="0" borderId="0" xfId="42" applyNumberFormat="1" applyFont="1" applyAlignment="1">
      <alignment vertical="center" wrapText="1"/>
    </xf>
    <xf numFmtId="171" fontId="0" fillId="0" borderId="0" xfId="42" applyFont="1" applyAlignment="1">
      <alignment vertical="center" wrapText="1"/>
    </xf>
    <xf numFmtId="173" fontId="7" fillId="0" borderId="11" xfId="42" applyNumberFormat="1" applyFont="1" applyBorder="1" applyAlignment="1">
      <alignment horizontal="center" vertical="center" wrapText="1"/>
    </xf>
    <xf numFmtId="175" fontId="6" fillId="0" borderId="14" xfId="42" applyNumberFormat="1" applyFont="1" applyBorder="1" applyAlignment="1">
      <alignment horizontal="center" vertical="center" wrapText="1"/>
    </xf>
    <xf numFmtId="171" fontId="6" fillId="0" borderId="14" xfId="42" applyFont="1" applyBorder="1" applyAlignment="1">
      <alignment horizontal="left" vertical="center" wrapText="1"/>
    </xf>
    <xf numFmtId="3" fontId="6" fillId="0" borderId="14" xfId="42" applyNumberFormat="1" applyFont="1" applyBorder="1" applyAlignment="1">
      <alignment horizontal="center" vertical="center" wrapText="1"/>
    </xf>
    <xf numFmtId="182" fontId="6" fillId="0" borderId="14" xfId="42" applyNumberFormat="1" applyFont="1" applyBorder="1" applyAlignment="1">
      <alignment horizontal="center" vertical="center" wrapText="1"/>
    </xf>
    <xf numFmtId="171" fontId="6" fillId="0" borderId="11" xfId="42" applyFont="1" applyBorder="1" applyAlignment="1">
      <alignment horizontal="left" vertical="center" wrapText="1"/>
    </xf>
    <xf numFmtId="175" fontId="6" fillId="0" borderId="15" xfId="42" applyNumberFormat="1" applyFont="1" applyBorder="1" applyAlignment="1">
      <alignment horizontal="center" vertical="center" wrapText="1"/>
    </xf>
    <xf numFmtId="171" fontId="6" fillId="0" borderId="15" xfId="42" applyFont="1" applyBorder="1" applyAlignment="1">
      <alignment horizontal="left" vertical="center" wrapText="1"/>
    </xf>
    <xf numFmtId="171" fontId="6" fillId="0" borderId="15" xfId="42" applyFont="1" applyBorder="1" applyAlignment="1">
      <alignment horizontal="center" vertical="center" wrapText="1"/>
    </xf>
    <xf numFmtId="3" fontId="6" fillId="0" borderId="15" xfId="42" applyNumberFormat="1" applyFont="1" applyBorder="1" applyAlignment="1">
      <alignment horizontal="center" vertical="center" wrapText="1"/>
    </xf>
    <xf numFmtId="182" fontId="6" fillId="0" borderId="15" xfId="42" applyNumberFormat="1" applyFont="1" applyBorder="1" applyAlignment="1">
      <alignment horizontal="center" vertical="center" wrapText="1"/>
    </xf>
    <xf numFmtId="188" fontId="8" fillId="0" borderId="0" xfId="42" applyNumberFormat="1" applyFont="1" applyAlignment="1">
      <alignment vertical="center" wrapText="1"/>
    </xf>
    <xf numFmtId="171" fontId="46" fillId="0" borderId="0" xfId="42" applyFont="1" applyAlignment="1">
      <alignment vertical="center" wrapText="1"/>
    </xf>
    <xf numFmtId="171" fontId="47" fillId="0" borderId="12" xfId="42" applyFont="1" applyBorder="1" applyAlignment="1">
      <alignment horizontal="center" vertical="center" wrapText="1"/>
    </xf>
    <xf numFmtId="171" fontId="4" fillId="0" borderId="0" xfId="42" applyFont="1" applyAlignment="1">
      <alignment horizontal="center" vertical="center" wrapText="1"/>
    </xf>
    <xf numFmtId="171" fontId="9" fillId="0" borderId="0" xfId="42" applyFont="1" applyAlignment="1">
      <alignment horizontal="center" vertical="center" wrapText="1"/>
    </xf>
    <xf numFmtId="171" fontId="7" fillId="0" borderId="10" xfId="42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4" sqref="A4:I4"/>
    </sheetView>
  </sheetViews>
  <sheetFormatPr defaultColWidth="9.140625" defaultRowHeight="25.5" customHeight="1"/>
  <cols>
    <col min="1" max="1" width="6.00390625" style="28" customWidth="1"/>
    <col min="2" max="2" width="32.7109375" style="29" customWidth="1"/>
    <col min="3" max="3" width="8.421875" style="1" customWidth="1"/>
    <col min="4" max="4" width="9.421875" style="30" customWidth="1"/>
    <col min="5" max="5" width="13.8515625" style="31" customWidth="1"/>
    <col min="6" max="6" width="17.140625" style="32" bestFit="1" customWidth="1"/>
    <col min="7" max="7" width="15.28125" style="32" customWidth="1"/>
    <col min="8" max="8" width="17.140625" style="32" bestFit="1" customWidth="1"/>
    <col min="9" max="9" width="23.421875" style="33" customWidth="1"/>
    <col min="10" max="10" width="17.00390625" style="1" customWidth="1"/>
    <col min="11" max="12" width="12.421875" style="1" bestFit="1" customWidth="1"/>
    <col min="13" max="16384" width="9.140625" style="1" customWidth="1"/>
  </cols>
  <sheetData>
    <row r="1" spans="1:9" ht="25.5" customHeight="1">
      <c r="A1" s="48" t="s">
        <v>69</v>
      </c>
      <c r="B1" s="48"/>
      <c r="C1" s="48"/>
      <c r="D1" s="48"/>
      <c r="E1" s="48"/>
      <c r="F1" s="48"/>
      <c r="G1" s="48"/>
      <c r="H1" s="48"/>
      <c r="I1" s="48"/>
    </row>
    <row r="2" spans="1:9" ht="25.5" customHeight="1">
      <c r="A2" s="48" t="s">
        <v>49</v>
      </c>
      <c r="B2" s="48"/>
      <c r="C2" s="48"/>
      <c r="D2" s="48"/>
      <c r="E2" s="48"/>
      <c r="F2" s="48"/>
      <c r="G2" s="48"/>
      <c r="H2" s="48"/>
      <c r="I2" s="48"/>
    </row>
    <row r="3" spans="1:9" ht="25.5" customHeight="1">
      <c r="A3" s="48" t="s">
        <v>37</v>
      </c>
      <c r="B3" s="48"/>
      <c r="C3" s="48"/>
      <c r="D3" s="48"/>
      <c r="E3" s="48"/>
      <c r="F3" s="48"/>
      <c r="G3" s="48"/>
      <c r="H3" s="48"/>
      <c r="I3" s="48"/>
    </row>
    <row r="4" spans="1:9" ht="25.5" customHeight="1">
      <c r="A4" s="49" t="s">
        <v>70</v>
      </c>
      <c r="B4" s="49"/>
      <c r="C4" s="49"/>
      <c r="D4" s="49"/>
      <c r="E4" s="49"/>
      <c r="F4" s="49"/>
      <c r="G4" s="49"/>
      <c r="H4" s="49"/>
      <c r="I4" s="49"/>
    </row>
    <row r="5" spans="1:9" ht="25.5" customHeight="1">
      <c r="A5" s="2"/>
      <c r="B5" s="2"/>
      <c r="C5" s="2"/>
      <c r="D5" s="2"/>
      <c r="E5" s="2"/>
      <c r="F5" s="2"/>
      <c r="G5" s="2"/>
      <c r="H5" s="50" t="s">
        <v>48</v>
      </c>
      <c r="I5" s="50"/>
    </row>
    <row r="6" spans="1:9" ht="50.25" customHeight="1">
      <c r="A6" s="3" t="s">
        <v>0</v>
      </c>
      <c r="B6" s="4" t="s">
        <v>1</v>
      </c>
      <c r="C6" s="4" t="s">
        <v>2</v>
      </c>
      <c r="D6" s="3" t="s">
        <v>3</v>
      </c>
      <c r="E6" s="3" t="s">
        <v>26</v>
      </c>
      <c r="F6" s="3" t="s">
        <v>4</v>
      </c>
      <c r="G6" s="3" t="s">
        <v>5</v>
      </c>
      <c r="H6" s="3" t="s">
        <v>6</v>
      </c>
      <c r="I6" s="4" t="s">
        <v>7</v>
      </c>
    </row>
    <row r="7" spans="1:9" ht="24.75" customHeight="1">
      <c r="A7" s="3" t="s">
        <v>8</v>
      </c>
      <c r="B7" s="6" t="s">
        <v>9</v>
      </c>
      <c r="C7" s="4"/>
      <c r="D7" s="34"/>
      <c r="E7" s="8"/>
      <c r="F7" s="8">
        <f>SUM(F8:F9)</f>
        <v>2300000</v>
      </c>
      <c r="G7" s="8">
        <f>SUM(G8:G9)</f>
        <v>1840000</v>
      </c>
      <c r="H7" s="8">
        <f>SUM(H8:H9)</f>
        <v>460000</v>
      </c>
      <c r="I7" s="9" t="s">
        <v>50</v>
      </c>
    </row>
    <row r="8" spans="1:9" ht="24.75" customHeight="1">
      <c r="A8" s="35">
        <v>1</v>
      </c>
      <c r="B8" s="36" t="s">
        <v>62</v>
      </c>
      <c r="C8" s="21" t="s">
        <v>28</v>
      </c>
      <c r="D8" s="37">
        <v>150</v>
      </c>
      <c r="E8" s="38">
        <v>10000</v>
      </c>
      <c r="F8" s="38">
        <f>E8*D8</f>
        <v>1500000</v>
      </c>
      <c r="G8" s="38">
        <f>F8*80/100</f>
        <v>1200000</v>
      </c>
      <c r="H8" s="38">
        <f>F8-G8</f>
        <v>300000</v>
      </c>
      <c r="I8" s="21" t="s">
        <v>64</v>
      </c>
    </row>
    <row r="9" spans="1:9" ht="24.75" customHeight="1">
      <c r="A9" s="35">
        <v>2</v>
      </c>
      <c r="B9" s="36" t="s">
        <v>63</v>
      </c>
      <c r="C9" s="21" t="s">
        <v>28</v>
      </c>
      <c r="D9" s="37">
        <v>400</v>
      </c>
      <c r="E9" s="38">
        <v>2000</v>
      </c>
      <c r="F9" s="38">
        <f>E9*D9</f>
        <v>800000</v>
      </c>
      <c r="G9" s="38">
        <f>F9*80/100</f>
        <v>640000</v>
      </c>
      <c r="H9" s="38">
        <f>F9-G9</f>
        <v>160000</v>
      </c>
      <c r="I9" s="21" t="s">
        <v>65</v>
      </c>
    </row>
    <row r="10" spans="1:9" ht="24.75" customHeight="1">
      <c r="A10" s="3" t="s">
        <v>11</v>
      </c>
      <c r="B10" s="6" t="s">
        <v>12</v>
      </c>
      <c r="C10" s="4"/>
      <c r="D10" s="7"/>
      <c r="E10" s="8"/>
      <c r="F10" s="8">
        <f>SUM(F11:F14)</f>
        <v>2950000</v>
      </c>
      <c r="G10" s="8">
        <f>SUM(G11:G14)</f>
        <v>840000</v>
      </c>
      <c r="H10" s="8">
        <f>SUM(H11:H14)</f>
        <v>2110000</v>
      </c>
      <c r="I10" s="9"/>
    </row>
    <row r="11" spans="1:9" ht="24.75" customHeight="1">
      <c r="A11" s="10">
        <v>1</v>
      </c>
      <c r="B11" s="11" t="s">
        <v>46</v>
      </c>
      <c r="C11" s="12" t="s">
        <v>13</v>
      </c>
      <c r="D11" s="13">
        <v>50</v>
      </c>
      <c r="E11" s="14">
        <v>20000</v>
      </c>
      <c r="F11" s="14">
        <f>D11*E11</f>
        <v>1000000</v>
      </c>
      <c r="G11" s="14">
        <f>F11*70/100</f>
        <v>700000</v>
      </c>
      <c r="H11" s="14">
        <f>F11-G11</f>
        <v>300000</v>
      </c>
      <c r="I11" s="12" t="s">
        <v>52</v>
      </c>
    </row>
    <row r="12" spans="1:9" ht="24.75" customHeight="1">
      <c r="A12" s="40">
        <v>2</v>
      </c>
      <c r="B12" s="41" t="s">
        <v>60</v>
      </c>
      <c r="C12" s="42" t="s">
        <v>13</v>
      </c>
      <c r="D12" s="43">
        <v>500</v>
      </c>
      <c r="E12" s="44">
        <v>2500</v>
      </c>
      <c r="F12" s="44">
        <f>D12*E12</f>
        <v>1250000</v>
      </c>
      <c r="G12" s="44">
        <v>0</v>
      </c>
      <c r="H12" s="44">
        <f>F12-G12</f>
        <v>1250000</v>
      </c>
      <c r="I12" s="42" t="s">
        <v>19</v>
      </c>
    </row>
    <row r="13" spans="1:9" ht="24.75" customHeight="1">
      <c r="A13" s="40">
        <v>3</v>
      </c>
      <c r="B13" s="41" t="s">
        <v>47</v>
      </c>
      <c r="C13" s="42" t="s">
        <v>51</v>
      </c>
      <c r="D13" s="43">
        <v>1</v>
      </c>
      <c r="E13" s="44">
        <v>200000</v>
      </c>
      <c r="F13" s="44">
        <f>D13*E13</f>
        <v>200000</v>
      </c>
      <c r="G13" s="44">
        <f>F13*70/100</f>
        <v>140000</v>
      </c>
      <c r="H13" s="44">
        <f>F13-G13</f>
        <v>60000</v>
      </c>
      <c r="I13" s="42" t="s">
        <v>52</v>
      </c>
    </row>
    <row r="14" spans="1:9" ht="24.75" customHeight="1">
      <c r="A14" s="15">
        <v>4</v>
      </c>
      <c r="B14" s="16" t="s">
        <v>66</v>
      </c>
      <c r="C14" s="17" t="s">
        <v>67</v>
      </c>
      <c r="D14" s="18">
        <v>1</v>
      </c>
      <c r="E14" s="19">
        <v>500000</v>
      </c>
      <c r="F14" s="19">
        <f>D14*E14</f>
        <v>500000</v>
      </c>
      <c r="G14" s="19">
        <v>0</v>
      </c>
      <c r="H14" s="19">
        <f>F14-G14</f>
        <v>500000</v>
      </c>
      <c r="I14" s="17" t="s">
        <v>19</v>
      </c>
    </row>
    <row r="15" spans="1:9" ht="24.75" customHeight="1">
      <c r="A15" s="3" t="s">
        <v>16</v>
      </c>
      <c r="B15" s="6" t="s">
        <v>17</v>
      </c>
      <c r="C15" s="4" t="s">
        <v>18</v>
      </c>
      <c r="D15" s="7">
        <v>10</v>
      </c>
      <c r="E15" s="8">
        <v>150000</v>
      </c>
      <c r="F15" s="8">
        <f>D15*E15</f>
        <v>1500000</v>
      </c>
      <c r="G15" s="8">
        <v>0</v>
      </c>
      <c r="H15" s="8">
        <f>F15</f>
        <v>1500000</v>
      </c>
      <c r="I15" s="9"/>
    </row>
    <row r="16" spans="1:9" ht="24.75" customHeight="1">
      <c r="A16" s="3" t="s">
        <v>20</v>
      </c>
      <c r="B16" s="6" t="s">
        <v>21</v>
      </c>
      <c r="C16" s="4"/>
      <c r="D16" s="7"/>
      <c r="E16" s="8"/>
      <c r="F16" s="8">
        <f>F17</f>
        <v>200000</v>
      </c>
      <c r="G16" s="8">
        <f>G17</f>
        <v>200000</v>
      </c>
      <c r="H16" s="8">
        <f>H17</f>
        <v>0</v>
      </c>
      <c r="I16" s="9"/>
    </row>
    <row r="17" spans="1:9" ht="24.75" customHeight="1">
      <c r="A17" s="35"/>
      <c r="B17" s="39" t="s">
        <v>22</v>
      </c>
      <c r="C17" s="21" t="s">
        <v>27</v>
      </c>
      <c r="D17" s="37">
        <v>1</v>
      </c>
      <c r="E17" s="38">
        <v>200000</v>
      </c>
      <c r="F17" s="38">
        <f>E17*D17</f>
        <v>200000</v>
      </c>
      <c r="G17" s="38">
        <f>F17</f>
        <v>200000</v>
      </c>
      <c r="H17" s="38">
        <v>0</v>
      </c>
      <c r="I17" s="21"/>
    </row>
    <row r="18" spans="1:9" ht="24.75" customHeight="1">
      <c r="A18" s="3" t="s">
        <v>23</v>
      </c>
      <c r="B18" s="6" t="s">
        <v>24</v>
      </c>
      <c r="C18" s="4"/>
      <c r="D18" s="7"/>
      <c r="E18" s="8"/>
      <c r="F18" s="8">
        <v>120000</v>
      </c>
      <c r="G18" s="8">
        <f>F18</f>
        <v>120000</v>
      </c>
      <c r="H18" s="8">
        <f>F18-G18</f>
        <v>0</v>
      </c>
      <c r="I18" s="9"/>
    </row>
    <row r="19" spans="1:9" ht="24.75" customHeight="1">
      <c r="A19" s="3"/>
      <c r="B19" s="4" t="s">
        <v>34</v>
      </c>
      <c r="C19" s="4"/>
      <c r="D19" s="7"/>
      <c r="E19" s="8"/>
      <c r="F19" s="8">
        <f>F7+F10+F15+F16+F18</f>
        <v>7070000</v>
      </c>
      <c r="G19" s="8">
        <f>G7+G10+G15+G16+G18</f>
        <v>3000000</v>
      </c>
      <c r="H19" s="8">
        <f>H7+H10+H15+H16+H18</f>
        <v>4070000</v>
      </c>
      <c r="I19" s="4"/>
    </row>
    <row r="20" spans="1:9" ht="24.75" customHeight="1">
      <c r="A20" s="23"/>
      <c r="B20" s="4" t="s">
        <v>68</v>
      </c>
      <c r="C20" s="24"/>
      <c r="D20" s="25"/>
      <c r="E20" s="26"/>
      <c r="F20" s="27">
        <f>F19*2</f>
        <v>14140000</v>
      </c>
      <c r="G20" s="27">
        <f>G19*2</f>
        <v>6000000</v>
      </c>
      <c r="H20" s="27">
        <f>H19*2</f>
        <v>8140000</v>
      </c>
      <c r="I20" s="24"/>
    </row>
  </sheetData>
  <sheetProtection/>
  <mergeCells count="5">
    <mergeCell ref="A2:I2"/>
    <mergeCell ref="A1:I1"/>
    <mergeCell ref="A3:I3"/>
    <mergeCell ref="A4:I4"/>
    <mergeCell ref="H5:I5"/>
  </mergeCells>
  <printOptions horizontalCentered="1"/>
  <pageMargins left="0.24" right="0.31" top="0.39" bottom="0.29" header="0.24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4" sqref="A4:I4"/>
    </sheetView>
  </sheetViews>
  <sheetFormatPr defaultColWidth="9.140625" defaultRowHeight="25.5" customHeight="1"/>
  <cols>
    <col min="1" max="1" width="6.00390625" style="28" customWidth="1"/>
    <col min="2" max="2" width="31.140625" style="29" customWidth="1"/>
    <col min="3" max="3" width="8.8515625" style="1" customWidth="1"/>
    <col min="4" max="4" width="9.421875" style="30" customWidth="1"/>
    <col min="5" max="5" width="15.00390625" style="31" customWidth="1"/>
    <col min="6" max="6" width="15.00390625" style="32" customWidth="1"/>
    <col min="7" max="7" width="15.28125" style="32" customWidth="1"/>
    <col min="8" max="8" width="15.7109375" style="32" customWidth="1"/>
    <col min="9" max="9" width="23.57421875" style="33" customWidth="1"/>
    <col min="10" max="10" width="17.00390625" style="1" customWidth="1"/>
    <col min="11" max="12" width="12.421875" style="1" bestFit="1" customWidth="1"/>
    <col min="13" max="16384" width="9.140625" style="1" customWidth="1"/>
  </cols>
  <sheetData>
    <row r="1" spans="1:9" ht="25.5" customHeight="1">
      <c r="A1" s="48" t="s">
        <v>55</v>
      </c>
      <c r="B1" s="48"/>
      <c r="C1" s="48"/>
      <c r="D1" s="48"/>
      <c r="E1" s="48"/>
      <c r="F1" s="48"/>
      <c r="G1" s="48"/>
      <c r="H1" s="48"/>
      <c r="I1" s="48"/>
    </row>
    <row r="2" spans="1:9" ht="25.5" customHeight="1">
      <c r="A2" s="48" t="s">
        <v>49</v>
      </c>
      <c r="B2" s="48"/>
      <c r="C2" s="48"/>
      <c r="D2" s="48"/>
      <c r="E2" s="48"/>
      <c r="F2" s="48"/>
      <c r="G2" s="48"/>
      <c r="H2" s="48"/>
      <c r="I2" s="48"/>
    </row>
    <row r="3" spans="1:9" ht="25.5" customHeight="1">
      <c r="A3" s="48" t="s">
        <v>37</v>
      </c>
      <c r="B3" s="48"/>
      <c r="C3" s="48"/>
      <c r="D3" s="48"/>
      <c r="E3" s="48"/>
      <c r="F3" s="48"/>
      <c r="G3" s="48"/>
      <c r="H3" s="48"/>
      <c r="I3" s="48"/>
    </row>
    <row r="4" spans="1:9" ht="25.5" customHeight="1">
      <c r="A4" s="49" t="s">
        <v>71</v>
      </c>
      <c r="B4" s="49"/>
      <c r="C4" s="49"/>
      <c r="D4" s="49"/>
      <c r="E4" s="49"/>
      <c r="F4" s="49"/>
      <c r="G4" s="49"/>
      <c r="H4" s="49"/>
      <c r="I4" s="49"/>
    </row>
    <row r="5" spans="1:9" ht="25.5" customHeight="1">
      <c r="A5" s="2"/>
      <c r="B5" s="2"/>
      <c r="C5" s="2"/>
      <c r="D5" s="2"/>
      <c r="E5" s="2"/>
      <c r="F5" s="2"/>
      <c r="G5" s="2"/>
      <c r="H5" s="50" t="s">
        <v>56</v>
      </c>
      <c r="I5" s="50"/>
    </row>
    <row r="6" spans="1:9" ht="50.25" customHeight="1">
      <c r="A6" s="3" t="s">
        <v>0</v>
      </c>
      <c r="B6" s="4" t="s">
        <v>1</v>
      </c>
      <c r="C6" s="4" t="s">
        <v>2</v>
      </c>
      <c r="D6" s="3" t="s">
        <v>3</v>
      </c>
      <c r="E6" s="3" t="s">
        <v>26</v>
      </c>
      <c r="F6" s="3" t="s">
        <v>4</v>
      </c>
      <c r="G6" s="3" t="s">
        <v>5</v>
      </c>
      <c r="H6" s="3" t="s">
        <v>6</v>
      </c>
      <c r="I6" s="4" t="s">
        <v>7</v>
      </c>
    </row>
    <row r="7" spans="1:9" ht="25.5" customHeight="1">
      <c r="A7" s="3" t="s">
        <v>8</v>
      </c>
      <c r="B7" s="6" t="s">
        <v>9</v>
      </c>
      <c r="C7" s="4"/>
      <c r="D7" s="34"/>
      <c r="E7" s="8"/>
      <c r="F7" s="8">
        <f>F8</f>
        <v>3000000</v>
      </c>
      <c r="G7" s="8">
        <f>G8</f>
        <v>2400000</v>
      </c>
      <c r="H7" s="8">
        <f>H8</f>
        <v>600000</v>
      </c>
      <c r="I7" s="9" t="s">
        <v>50</v>
      </c>
    </row>
    <row r="8" spans="1:9" ht="25.5" customHeight="1">
      <c r="A8" s="35"/>
      <c r="B8" s="36" t="s">
        <v>57</v>
      </c>
      <c r="C8" s="21" t="s">
        <v>28</v>
      </c>
      <c r="D8" s="37">
        <v>2</v>
      </c>
      <c r="E8" s="38">
        <v>1500000</v>
      </c>
      <c r="F8" s="38">
        <f>E8*D8</f>
        <v>3000000</v>
      </c>
      <c r="G8" s="38">
        <f>F8*80/100</f>
        <v>2400000</v>
      </c>
      <c r="H8" s="38">
        <f>F8-G8</f>
        <v>600000</v>
      </c>
      <c r="I8" s="21" t="s">
        <v>58</v>
      </c>
    </row>
    <row r="9" spans="1:9" ht="25.5" customHeight="1">
      <c r="A9" s="3" t="s">
        <v>11</v>
      </c>
      <c r="B9" s="6" t="s">
        <v>12</v>
      </c>
      <c r="C9" s="4"/>
      <c r="D9" s="7"/>
      <c r="E9" s="8"/>
      <c r="F9" s="8">
        <f>SUM(F10:F14)</f>
        <v>4950000</v>
      </c>
      <c r="G9" s="8">
        <f>SUM(G10:G14)</f>
        <v>2240000</v>
      </c>
      <c r="H9" s="8">
        <f>SUM(H10:H14)</f>
        <v>2710000</v>
      </c>
      <c r="I9" s="9"/>
    </row>
    <row r="10" spans="1:9" ht="25.5" customHeight="1">
      <c r="A10" s="10">
        <v>1</v>
      </c>
      <c r="B10" s="11" t="s">
        <v>59</v>
      </c>
      <c r="C10" s="12" t="s">
        <v>13</v>
      </c>
      <c r="D10" s="13">
        <v>50</v>
      </c>
      <c r="E10" s="14">
        <v>30000</v>
      </c>
      <c r="F10" s="14">
        <f aca="true" t="shared" si="0" ref="F10:F15">D10*E10</f>
        <v>1500000</v>
      </c>
      <c r="G10" s="14">
        <f>F10*70/100</f>
        <v>1050000</v>
      </c>
      <c r="H10" s="14">
        <f>F10-G10</f>
        <v>450000</v>
      </c>
      <c r="I10" s="12" t="s">
        <v>52</v>
      </c>
    </row>
    <row r="11" spans="1:9" ht="25.5" customHeight="1">
      <c r="A11" s="40">
        <v>2</v>
      </c>
      <c r="B11" s="41" t="s">
        <v>46</v>
      </c>
      <c r="C11" s="42" t="s">
        <v>13</v>
      </c>
      <c r="D11" s="43">
        <v>100</v>
      </c>
      <c r="E11" s="44">
        <v>15000</v>
      </c>
      <c r="F11" s="44">
        <f t="shared" si="0"/>
        <v>1500000</v>
      </c>
      <c r="G11" s="44">
        <f>F11*70/100</f>
        <v>1050000</v>
      </c>
      <c r="H11" s="44">
        <f>F11-G11</f>
        <v>450000</v>
      </c>
      <c r="I11" s="42" t="s">
        <v>52</v>
      </c>
    </row>
    <row r="12" spans="1:9" ht="25.5" customHeight="1">
      <c r="A12" s="40">
        <v>3</v>
      </c>
      <c r="B12" s="41" t="s">
        <v>60</v>
      </c>
      <c r="C12" s="42" t="s">
        <v>13</v>
      </c>
      <c r="D12" s="43">
        <v>500</v>
      </c>
      <c r="E12" s="44">
        <v>2500</v>
      </c>
      <c r="F12" s="44">
        <f t="shared" si="0"/>
        <v>1250000</v>
      </c>
      <c r="G12" s="44">
        <v>0</v>
      </c>
      <c r="H12" s="44">
        <f>F12-G12</f>
        <v>1250000</v>
      </c>
      <c r="I12" s="42" t="s">
        <v>19</v>
      </c>
    </row>
    <row r="13" spans="1:9" ht="25.5" customHeight="1">
      <c r="A13" s="40">
        <v>4</v>
      </c>
      <c r="B13" s="41" t="s">
        <v>31</v>
      </c>
      <c r="C13" s="42" t="s">
        <v>28</v>
      </c>
      <c r="D13" s="43">
        <v>2</v>
      </c>
      <c r="E13" s="44">
        <v>100000</v>
      </c>
      <c r="F13" s="44">
        <f t="shared" si="0"/>
        <v>200000</v>
      </c>
      <c r="G13" s="44">
        <f>F13*70/100</f>
        <v>140000</v>
      </c>
      <c r="H13" s="44">
        <f>F13-G13</f>
        <v>60000</v>
      </c>
      <c r="I13" s="42" t="s">
        <v>52</v>
      </c>
    </row>
    <row r="14" spans="1:9" ht="25.5" customHeight="1">
      <c r="A14" s="15">
        <v>5</v>
      </c>
      <c r="B14" s="16" t="s">
        <v>29</v>
      </c>
      <c r="C14" s="17" t="s">
        <v>30</v>
      </c>
      <c r="D14" s="18">
        <v>1</v>
      </c>
      <c r="E14" s="19">
        <v>500000</v>
      </c>
      <c r="F14" s="19">
        <f t="shared" si="0"/>
        <v>500000</v>
      </c>
      <c r="G14" s="19">
        <v>0</v>
      </c>
      <c r="H14" s="19">
        <f>F14-G14</f>
        <v>500000</v>
      </c>
      <c r="I14" s="17" t="s">
        <v>19</v>
      </c>
    </row>
    <row r="15" spans="1:9" ht="25.5" customHeight="1">
      <c r="A15" s="3" t="s">
        <v>16</v>
      </c>
      <c r="B15" s="6" t="s">
        <v>17</v>
      </c>
      <c r="C15" s="4" t="s">
        <v>18</v>
      </c>
      <c r="D15" s="7">
        <v>10</v>
      </c>
      <c r="E15" s="8">
        <v>150000</v>
      </c>
      <c r="F15" s="8">
        <f t="shared" si="0"/>
        <v>1500000</v>
      </c>
      <c r="G15" s="8">
        <v>0</v>
      </c>
      <c r="H15" s="8">
        <f>F15</f>
        <v>1500000</v>
      </c>
      <c r="I15" s="9"/>
    </row>
    <row r="16" spans="1:9" ht="25.5" customHeight="1">
      <c r="A16" s="3" t="s">
        <v>20</v>
      </c>
      <c r="B16" s="6" t="s">
        <v>21</v>
      </c>
      <c r="C16" s="4"/>
      <c r="D16" s="7"/>
      <c r="E16" s="8"/>
      <c r="F16" s="8">
        <f>F17</f>
        <v>250000</v>
      </c>
      <c r="G16" s="8">
        <f>G17</f>
        <v>250000</v>
      </c>
      <c r="H16" s="8">
        <f>H17</f>
        <v>0</v>
      </c>
      <c r="I16" s="9"/>
    </row>
    <row r="17" spans="1:9" ht="25.5" customHeight="1">
      <c r="A17" s="35"/>
      <c r="B17" s="39" t="s">
        <v>22</v>
      </c>
      <c r="C17" s="21" t="s">
        <v>27</v>
      </c>
      <c r="D17" s="37">
        <v>1</v>
      </c>
      <c r="E17" s="38">
        <v>250000</v>
      </c>
      <c r="F17" s="38">
        <f>E17*D17</f>
        <v>250000</v>
      </c>
      <c r="G17" s="38">
        <f>F17</f>
        <v>250000</v>
      </c>
      <c r="H17" s="38">
        <v>0</v>
      </c>
      <c r="I17" s="21"/>
    </row>
    <row r="18" spans="1:9" ht="25.5" customHeight="1">
      <c r="A18" s="3" t="s">
        <v>23</v>
      </c>
      <c r="B18" s="6" t="s">
        <v>24</v>
      </c>
      <c r="C18" s="4"/>
      <c r="D18" s="7"/>
      <c r="E18" s="8"/>
      <c r="F18" s="8">
        <v>160000</v>
      </c>
      <c r="G18" s="8">
        <f>F18</f>
        <v>160000</v>
      </c>
      <c r="H18" s="8">
        <f>F18-G18</f>
        <v>0</v>
      </c>
      <c r="I18" s="9"/>
    </row>
    <row r="19" spans="1:9" ht="25.5" customHeight="1">
      <c r="A19" s="3"/>
      <c r="B19" s="4" t="s">
        <v>25</v>
      </c>
      <c r="C19" s="4"/>
      <c r="D19" s="7"/>
      <c r="E19" s="8"/>
      <c r="F19" s="8">
        <f>F7+F9+F15+F16+F18</f>
        <v>9860000</v>
      </c>
      <c r="G19" s="8">
        <f>G7+G9+G15+G16+G18</f>
        <v>5050000</v>
      </c>
      <c r="H19" s="8">
        <f>H7+H9+H15+H16+H18</f>
        <v>4810000</v>
      </c>
      <c r="I19" s="4"/>
    </row>
    <row r="20" spans="1:9" ht="25.5" customHeight="1">
      <c r="A20" s="23"/>
      <c r="B20" s="4" t="s">
        <v>61</v>
      </c>
      <c r="C20" s="24"/>
      <c r="D20" s="25"/>
      <c r="E20" s="26"/>
      <c r="F20" s="27">
        <f>F19*20</f>
        <v>197200000</v>
      </c>
      <c r="G20" s="27">
        <f>G19*20</f>
        <v>101000000</v>
      </c>
      <c r="H20" s="27">
        <f>H19*20</f>
        <v>96200000</v>
      </c>
      <c r="I20" s="24"/>
    </row>
  </sheetData>
  <sheetProtection/>
  <mergeCells count="5">
    <mergeCell ref="A1:I1"/>
    <mergeCell ref="A2:I2"/>
    <mergeCell ref="A3:I3"/>
    <mergeCell ref="A4:I4"/>
    <mergeCell ref="H5:I5"/>
  </mergeCells>
  <printOptions horizontalCentered="1"/>
  <pageMargins left="0.4" right="0.31" top="0.53" bottom="0.29" header="0.24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4" sqref="A4:I4"/>
    </sheetView>
  </sheetViews>
  <sheetFormatPr defaultColWidth="9.140625" defaultRowHeight="25.5" customHeight="1"/>
  <cols>
    <col min="1" max="1" width="6.00390625" style="28" customWidth="1"/>
    <col min="2" max="2" width="32.140625" style="29" customWidth="1"/>
    <col min="3" max="3" width="7.140625" style="1" customWidth="1"/>
    <col min="4" max="4" width="9.421875" style="30" customWidth="1"/>
    <col min="5" max="5" width="13.7109375" style="31" customWidth="1"/>
    <col min="6" max="6" width="16.7109375" style="32" customWidth="1"/>
    <col min="7" max="7" width="16.140625" style="32" customWidth="1"/>
    <col min="8" max="8" width="17.421875" style="32" customWidth="1"/>
    <col min="9" max="9" width="25.140625" style="33" customWidth="1"/>
    <col min="10" max="10" width="18.140625" style="1" customWidth="1"/>
    <col min="11" max="11" width="19.7109375" style="1" bestFit="1" customWidth="1"/>
    <col min="12" max="12" width="12.421875" style="1" bestFit="1" customWidth="1"/>
    <col min="13" max="16384" width="9.140625" style="1" customWidth="1"/>
  </cols>
  <sheetData>
    <row r="1" spans="1:9" ht="25.5" customHeight="1">
      <c r="A1" s="48" t="s">
        <v>53</v>
      </c>
      <c r="B1" s="48"/>
      <c r="C1" s="48"/>
      <c r="D1" s="48"/>
      <c r="E1" s="48"/>
      <c r="F1" s="48"/>
      <c r="G1" s="48"/>
      <c r="H1" s="48"/>
      <c r="I1" s="48"/>
    </row>
    <row r="2" spans="1:9" ht="25.5" customHeight="1">
      <c r="A2" s="48" t="s">
        <v>49</v>
      </c>
      <c r="B2" s="48"/>
      <c r="C2" s="48"/>
      <c r="D2" s="48"/>
      <c r="E2" s="48"/>
      <c r="F2" s="48"/>
      <c r="G2" s="48"/>
      <c r="H2" s="48"/>
      <c r="I2" s="48"/>
    </row>
    <row r="3" spans="1:9" ht="21" customHeight="1">
      <c r="A3" s="48" t="s">
        <v>37</v>
      </c>
      <c r="B3" s="48"/>
      <c r="C3" s="48"/>
      <c r="D3" s="48"/>
      <c r="E3" s="48"/>
      <c r="F3" s="48"/>
      <c r="G3" s="48"/>
      <c r="H3" s="48"/>
      <c r="I3" s="48"/>
    </row>
    <row r="4" spans="1:9" ht="21" customHeight="1">
      <c r="A4" s="49" t="s">
        <v>72</v>
      </c>
      <c r="B4" s="49"/>
      <c r="C4" s="49"/>
      <c r="D4" s="49"/>
      <c r="E4" s="49"/>
      <c r="F4" s="49"/>
      <c r="G4" s="49"/>
      <c r="H4" s="49"/>
      <c r="I4" s="49"/>
    </row>
    <row r="5" spans="1:9" ht="21.75" customHeight="1">
      <c r="A5" s="2"/>
      <c r="B5" s="2"/>
      <c r="C5" s="2"/>
      <c r="D5" s="2"/>
      <c r="E5" s="2"/>
      <c r="F5" s="2"/>
      <c r="G5" s="2"/>
      <c r="H5" s="50" t="s">
        <v>35</v>
      </c>
      <c r="I5" s="50"/>
    </row>
    <row r="6" spans="1:9" s="5" customFormat="1" ht="39" customHeight="1">
      <c r="A6" s="3" t="s">
        <v>0</v>
      </c>
      <c r="B6" s="4" t="s">
        <v>1</v>
      </c>
      <c r="C6" s="4" t="s">
        <v>2</v>
      </c>
      <c r="D6" s="3" t="s">
        <v>3</v>
      </c>
      <c r="E6" s="3" t="s">
        <v>26</v>
      </c>
      <c r="F6" s="3" t="s">
        <v>4</v>
      </c>
      <c r="G6" s="3" t="s">
        <v>5</v>
      </c>
      <c r="H6" s="3" t="s">
        <v>6</v>
      </c>
      <c r="I6" s="4" t="s">
        <v>7</v>
      </c>
    </row>
    <row r="7" spans="1:9" s="5" customFormat="1" ht="21.75" customHeight="1">
      <c r="A7" s="3" t="s">
        <v>8</v>
      </c>
      <c r="B7" s="6" t="s">
        <v>33</v>
      </c>
      <c r="C7" s="4"/>
      <c r="D7" s="7"/>
      <c r="E7" s="8"/>
      <c r="F7" s="8">
        <f>SUM(F8:F15)</f>
        <v>41020000</v>
      </c>
      <c r="G7" s="8">
        <f>SUM(G8:G15)</f>
        <v>19250000</v>
      </c>
      <c r="H7" s="8">
        <f>SUM(H8:H15)</f>
        <v>21770000</v>
      </c>
      <c r="I7" s="9"/>
    </row>
    <row r="8" spans="1:9" ht="21.75" customHeight="1">
      <c r="A8" s="10">
        <v>1</v>
      </c>
      <c r="B8" s="11" t="s">
        <v>38</v>
      </c>
      <c r="C8" s="12" t="s">
        <v>10</v>
      </c>
      <c r="D8" s="13">
        <v>280</v>
      </c>
      <c r="E8" s="14">
        <v>37000</v>
      </c>
      <c r="F8" s="14">
        <f>D8*E8</f>
        <v>10360000</v>
      </c>
      <c r="G8" s="14">
        <f>F8*80/100</f>
        <v>8288000</v>
      </c>
      <c r="H8" s="14">
        <f>F8-G8</f>
        <v>2072000</v>
      </c>
      <c r="I8" s="12" t="s">
        <v>50</v>
      </c>
    </row>
    <row r="9" spans="1:9" s="46" customFormat="1" ht="21.75" customHeight="1">
      <c r="A9" s="40">
        <v>2</v>
      </c>
      <c r="B9" s="41" t="s">
        <v>39</v>
      </c>
      <c r="C9" s="42" t="s">
        <v>13</v>
      </c>
      <c r="D9" s="43">
        <f>D8*1</f>
        <v>280</v>
      </c>
      <c r="E9" s="44">
        <v>12000</v>
      </c>
      <c r="F9" s="44">
        <f aca="true" t="shared" si="0" ref="F9:F16">D9*E9</f>
        <v>3360000</v>
      </c>
      <c r="G9" s="44">
        <f>F9*70/100</f>
        <v>2352000</v>
      </c>
      <c r="H9" s="44">
        <f aca="true" t="shared" si="1" ref="H9:H15">F9-G9</f>
        <v>1008000</v>
      </c>
      <c r="I9" s="42" t="s">
        <v>52</v>
      </c>
    </row>
    <row r="10" spans="1:9" s="46" customFormat="1" ht="21.75" customHeight="1">
      <c r="A10" s="40">
        <v>3</v>
      </c>
      <c r="B10" s="41" t="s">
        <v>40</v>
      </c>
      <c r="C10" s="42" t="s">
        <v>13</v>
      </c>
      <c r="D10" s="43">
        <f>D8*2</f>
        <v>560</v>
      </c>
      <c r="E10" s="44">
        <v>4000</v>
      </c>
      <c r="F10" s="44">
        <f>D10*E10</f>
        <v>2240000</v>
      </c>
      <c r="G10" s="44">
        <f>F10*70/100</f>
        <v>1568000</v>
      </c>
      <c r="H10" s="44">
        <f t="shared" si="1"/>
        <v>672000</v>
      </c>
      <c r="I10" s="42" t="s">
        <v>52</v>
      </c>
    </row>
    <row r="11" spans="1:9" s="46" customFormat="1" ht="21.75" customHeight="1">
      <c r="A11" s="40">
        <v>4</v>
      </c>
      <c r="B11" s="41" t="s">
        <v>41</v>
      </c>
      <c r="C11" s="42" t="s">
        <v>13</v>
      </c>
      <c r="D11" s="43">
        <f>D8*1</f>
        <v>280</v>
      </c>
      <c r="E11" s="44">
        <v>15000</v>
      </c>
      <c r="F11" s="44">
        <f>D11*E11</f>
        <v>4200000</v>
      </c>
      <c r="G11" s="44">
        <f>F11*70/100</f>
        <v>2940000</v>
      </c>
      <c r="H11" s="44">
        <f t="shared" si="1"/>
        <v>1260000</v>
      </c>
      <c r="I11" s="42" t="s">
        <v>52</v>
      </c>
    </row>
    <row r="12" spans="1:9" ht="21.75" customHeight="1">
      <c r="A12" s="40">
        <v>5</v>
      </c>
      <c r="B12" s="41" t="s">
        <v>42</v>
      </c>
      <c r="C12" s="42" t="s">
        <v>13</v>
      </c>
      <c r="D12" s="43">
        <v>500</v>
      </c>
      <c r="E12" s="44">
        <v>5000</v>
      </c>
      <c r="F12" s="44">
        <f t="shared" si="0"/>
        <v>2500000</v>
      </c>
      <c r="G12" s="44">
        <f>F12*70/100</f>
        <v>1750000</v>
      </c>
      <c r="H12" s="44">
        <f t="shared" si="1"/>
        <v>750000</v>
      </c>
      <c r="I12" s="42" t="s">
        <v>52</v>
      </c>
    </row>
    <row r="13" spans="1:9" ht="21.75" customHeight="1">
      <c r="A13" s="40">
        <v>6</v>
      </c>
      <c r="B13" s="41" t="s">
        <v>14</v>
      </c>
      <c r="C13" s="42" t="s">
        <v>36</v>
      </c>
      <c r="D13" s="43">
        <v>10</v>
      </c>
      <c r="E13" s="44">
        <v>1500000</v>
      </c>
      <c r="F13" s="44">
        <f t="shared" si="0"/>
        <v>15000000</v>
      </c>
      <c r="G13" s="44">
        <v>0</v>
      </c>
      <c r="H13" s="44">
        <f t="shared" si="1"/>
        <v>15000000</v>
      </c>
      <c r="I13" s="42" t="s">
        <v>19</v>
      </c>
    </row>
    <row r="14" spans="1:9" ht="21.75" customHeight="1">
      <c r="A14" s="40">
        <v>7</v>
      </c>
      <c r="B14" s="41" t="s">
        <v>32</v>
      </c>
      <c r="C14" s="42" t="s">
        <v>13</v>
      </c>
      <c r="D14" s="43">
        <v>280</v>
      </c>
      <c r="E14" s="44">
        <v>2000</v>
      </c>
      <c r="F14" s="44">
        <f t="shared" si="0"/>
        <v>560000</v>
      </c>
      <c r="G14" s="44">
        <f>F14*70/100</f>
        <v>392000</v>
      </c>
      <c r="H14" s="44">
        <f t="shared" si="1"/>
        <v>168000</v>
      </c>
      <c r="I14" s="42" t="s">
        <v>52</v>
      </c>
    </row>
    <row r="15" spans="1:9" ht="21.75" customHeight="1">
      <c r="A15" s="15">
        <v>8</v>
      </c>
      <c r="B15" s="16" t="s">
        <v>15</v>
      </c>
      <c r="C15" s="17" t="s">
        <v>10</v>
      </c>
      <c r="D15" s="18">
        <v>280</v>
      </c>
      <c r="E15" s="19">
        <v>10000</v>
      </c>
      <c r="F15" s="19">
        <f t="shared" si="0"/>
        <v>2800000</v>
      </c>
      <c r="G15" s="19">
        <f>F15*70/100</f>
        <v>1960000</v>
      </c>
      <c r="H15" s="19">
        <f t="shared" si="1"/>
        <v>840000</v>
      </c>
      <c r="I15" s="17" t="s">
        <v>52</v>
      </c>
    </row>
    <row r="16" spans="1:9" s="20" customFormat="1" ht="21.75" customHeight="1">
      <c r="A16" s="3" t="s">
        <v>16</v>
      </c>
      <c r="B16" s="6" t="s">
        <v>17</v>
      </c>
      <c r="C16" s="4" t="s">
        <v>18</v>
      </c>
      <c r="D16" s="7">
        <v>100</v>
      </c>
      <c r="E16" s="8">
        <v>150000</v>
      </c>
      <c r="F16" s="8">
        <f t="shared" si="0"/>
        <v>15000000</v>
      </c>
      <c r="G16" s="8">
        <v>0</v>
      </c>
      <c r="H16" s="8">
        <f>F16</f>
        <v>15000000</v>
      </c>
      <c r="I16" s="9" t="s">
        <v>19</v>
      </c>
    </row>
    <row r="17" spans="1:10" s="20" customFormat="1" ht="21.75" customHeight="1">
      <c r="A17" s="3" t="s">
        <v>20</v>
      </c>
      <c r="B17" s="6" t="s">
        <v>21</v>
      </c>
      <c r="C17" s="4"/>
      <c r="D17" s="7"/>
      <c r="E17" s="8"/>
      <c r="F17" s="8">
        <f>SUM(F18:F19)</f>
        <v>1715000</v>
      </c>
      <c r="G17" s="8">
        <f>SUM(G18:G19)</f>
        <v>1715000</v>
      </c>
      <c r="H17" s="8">
        <f>SUM(H18:H18)</f>
        <v>0</v>
      </c>
      <c r="I17" s="4"/>
      <c r="J17" s="45"/>
    </row>
    <row r="18" spans="1:9" ht="21.75" customHeight="1">
      <c r="A18" s="10">
        <v>1</v>
      </c>
      <c r="B18" s="11" t="s">
        <v>45</v>
      </c>
      <c r="C18" s="12" t="s">
        <v>43</v>
      </c>
      <c r="D18" s="13">
        <v>1</v>
      </c>
      <c r="E18" s="14">
        <v>965000</v>
      </c>
      <c r="F18" s="14">
        <f>E18*D18</f>
        <v>965000</v>
      </c>
      <c r="G18" s="14">
        <f>F18</f>
        <v>965000</v>
      </c>
      <c r="H18" s="14">
        <f>F18-G18</f>
        <v>0</v>
      </c>
      <c r="I18" s="47"/>
    </row>
    <row r="19" spans="1:9" ht="21.75" customHeight="1">
      <c r="A19" s="15">
        <v>2</v>
      </c>
      <c r="B19" s="16" t="s">
        <v>22</v>
      </c>
      <c r="C19" s="17" t="s">
        <v>27</v>
      </c>
      <c r="D19" s="18">
        <v>3</v>
      </c>
      <c r="E19" s="19">
        <v>250000</v>
      </c>
      <c r="F19" s="19">
        <f>E19*D19</f>
        <v>750000</v>
      </c>
      <c r="G19" s="19">
        <f>F19</f>
        <v>750000</v>
      </c>
      <c r="H19" s="19">
        <f>F19-G19</f>
        <v>0</v>
      </c>
      <c r="I19" s="17"/>
    </row>
    <row r="20" spans="1:9" s="20" customFormat="1" ht="21.75" customHeight="1">
      <c r="A20" s="3" t="s">
        <v>23</v>
      </c>
      <c r="B20" s="6" t="s">
        <v>24</v>
      </c>
      <c r="C20" s="4"/>
      <c r="D20" s="7"/>
      <c r="E20" s="8"/>
      <c r="F20" s="8">
        <v>535000</v>
      </c>
      <c r="G20" s="8">
        <f>F20</f>
        <v>535000</v>
      </c>
      <c r="H20" s="8">
        <f>F20-G20</f>
        <v>0</v>
      </c>
      <c r="I20" s="9" t="s">
        <v>44</v>
      </c>
    </row>
    <row r="21" spans="1:9" s="20" customFormat="1" ht="21.75" customHeight="1">
      <c r="A21" s="3"/>
      <c r="B21" s="4" t="s">
        <v>25</v>
      </c>
      <c r="C21" s="4"/>
      <c r="D21" s="7"/>
      <c r="E21" s="8"/>
      <c r="F21" s="8">
        <f>F7+F16+F17+F20</f>
        <v>58270000</v>
      </c>
      <c r="G21" s="8">
        <f>G7+G16+G17+G20</f>
        <v>21500000</v>
      </c>
      <c r="H21" s="8">
        <f>H7+H16+H17+H20</f>
        <v>36770000</v>
      </c>
      <c r="I21" s="22"/>
    </row>
    <row r="22" spans="1:9" ht="21.75" customHeight="1">
      <c r="A22" s="23"/>
      <c r="B22" s="4" t="s">
        <v>54</v>
      </c>
      <c r="C22" s="24"/>
      <c r="D22" s="25"/>
      <c r="E22" s="26"/>
      <c r="F22" s="27">
        <f>F21*2</f>
        <v>116540000</v>
      </c>
      <c r="G22" s="27">
        <f>G21*2</f>
        <v>43000000</v>
      </c>
      <c r="H22" s="27">
        <f>H21*2</f>
        <v>73540000</v>
      </c>
      <c r="I22" s="24"/>
    </row>
    <row r="24" ht="25.5" customHeight="1">
      <c r="F24" s="1"/>
    </row>
    <row r="25" ht="25.5" customHeight="1">
      <c r="G25" s="1"/>
    </row>
  </sheetData>
  <sheetProtection/>
  <mergeCells count="5">
    <mergeCell ref="A1:I1"/>
    <mergeCell ref="A2:I2"/>
    <mergeCell ref="A3:I3"/>
    <mergeCell ref="A4:I4"/>
    <mergeCell ref="H5:I5"/>
  </mergeCells>
  <printOptions horizontalCentered="1"/>
  <pageMargins left="0.34" right="0.27" top="0.33" bottom="0.29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2018-05-21T03:37:11Z</cp:lastPrinted>
  <dcterms:created xsi:type="dcterms:W3CDTF">2015-06-10T07:58:37Z</dcterms:created>
  <dcterms:modified xsi:type="dcterms:W3CDTF">2018-06-01T02:31:25Z</dcterms:modified>
  <cp:category/>
  <cp:version/>
  <cp:contentType/>
  <cp:contentStatus/>
</cp:coreProperties>
</file>