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280" windowHeight="9465" activeTab="0"/>
  </bookViews>
  <sheets>
    <sheet name="Sheet2" sheetId="1" r:id="rId1"/>
    <sheet name="Sheet3" sheetId="2" r:id="rId2"/>
  </sheets>
  <definedNames>
    <definedName name="_xlnm.Print_Area" localSheetId="0">'Sheet2'!$A$1:$I$31</definedName>
    <definedName name="_xlnm.Print_Titles" localSheetId="0">'Sheet2'!$6:$7</definedName>
  </definedNames>
  <calcPr fullCalcOnLoad="1"/>
</workbook>
</file>

<file path=xl/sharedStrings.xml><?xml version="1.0" encoding="utf-8"?>
<sst xmlns="http://schemas.openxmlformats.org/spreadsheetml/2006/main" count="65" uniqueCount="52">
  <si>
    <t>TT</t>
  </si>
  <si>
    <t>ĐVT</t>
  </si>
  <si>
    <t>Số lượng</t>
  </si>
  <si>
    <t>Đơn giá</t>
  </si>
  <si>
    <t>Thành tiền</t>
  </si>
  <si>
    <t>Trong đó:</t>
  </si>
  <si>
    <t>Ghi chú</t>
  </si>
  <si>
    <t>Nhà nước</t>
  </si>
  <si>
    <t>Nhân dân</t>
  </si>
  <si>
    <t>I</t>
  </si>
  <si>
    <t>kg</t>
  </si>
  <si>
    <t>con</t>
  </si>
  <si>
    <t>Thuốc thú y</t>
  </si>
  <si>
    <t>Thuốc thú y cho lợn bố mẹ</t>
  </si>
  <si>
    <t>m</t>
  </si>
  <si>
    <t>Tấm lợp (tôn kẽm)</t>
  </si>
  <si>
    <t>Tấm</t>
  </si>
  <si>
    <t>Vật  liệu khác (Gỗ, tre nứa, lá…)</t>
  </si>
  <si>
    <t>MH</t>
  </si>
  <si>
    <t>II</t>
  </si>
  <si>
    <t>công</t>
  </si>
  <si>
    <t>Thức ăn (không kể xanh thô, củ, quả)</t>
  </si>
  <si>
    <t>Xây dựng cơ bản</t>
  </si>
  <si>
    <t>IV</t>
  </si>
  <si>
    <t>Nhân công</t>
  </si>
  <si>
    <t>tháng</t>
  </si>
  <si>
    <t>Giống, vật tư thiết yếu</t>
  </si>
  <si>
    <t>San lấp mặt bằng, xây dựng chuồng trại</t>
  </si>
  <si>
    <t>Chăm sóc, theo dõi mô hình</t>
  </si>
  <si>
    <t>Giống lợn</t>
  </si>
  <si>
    <t>Hỗ trợ 70%</t>
  </si>
  <si>
    <t>DỰ TOÁN HỖ TRỢ NUÔI LỢN RỪNG LAI</t>
  </si>
  <si>
    <t>XÃ THƯỢNG LỘ - HUYỆN NAM ĐÔNG</t>
  </si>
  <si>
    <t>Hạng mục hỗ trợ</t>
  </si>
  <si>
    <t>Hướng dẫn kỹ thuật</t>
  </si>
  <si>
    <t>Hỗ trợ xăng xe cán bộ chỉ đạo</t>
  </si>
  <si>
    <t>V</t>
  </si>
  <si>
    <t>Quản lý phí</t>
  </si>
  <si>
    <t>Tổng cộng:</t>
  </si>
  <si>
    <t>Hỗ trợ 80%</t>
  </si>
  <si>
    <t>Thức ăn đậm đặc cho lợn hậu bị</t>
  </si>
  <si>
    <t>Thức ăn cá muối (mắm cá) cho lợn hậu bị</t>
  </si>
  <si>
    <t>Tổng dự toán 3 hộ</t>
  </si>
  <si>
    <t>Lưới rào B40 (DT khoanh nuôi 60m2)</t>
  </si>
  <si>
    <t>Hộ gia đình</t>
  </si>
  <si>
    <t>THUỘC NGUỒN VỐN MỤC TIÊU QUỐC GIA NĂM 2018 (Vốn Chương trình 135)</t>
  </si>
  <si>
    <t>Giống lợn cái 3/4 máu rừng (12-15kg/con)</t>
  </si>
  <si>
    <t>Lợn đực thuần hoặc 3/4 máu rừng (trên 20kg)</t>
  </si>
  <si>
    <t>Premix khoáng cho lợn con (dự kiến 6 con/mẹ)</t>
  </si>
  <si>
    <t>(0,05kg/con/ngày*06 tháng*5con)</t>
  </si>
  <si>
    <t>(0,15kg/con/ngày*06 tháng*5con)</t>
  </si>
  <si>
    <t>(Kèm theo Quyết định số:              /QĐ-UBND ngày        tháng 12 năm 2018 của UBND Huyện Nam Đông)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</si>
</sst>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_-* #,##0.0\ _€_-;\-* #,##0.0\ _€_-;_-* &quot;-&quot;??\ _€_-;_-@_-"/>
    <numFmt numFmtId="186" formatCode="_-* #,##0\ _€_-;\-* #,##0\ _€_-;_-* &quot;-&quot;??\ _€_-;_-@_-"/>
    <numFmt numFmtId="187" formatCode="_-* #,##0.000\ _€_-;\-* #,##0.000\ _€_-;_-* &quot;-&quot;??\ _€_-;_-@_-"/>
    <numFmt numFmtId="188" formatCode="_(* #,##0_);_(* \(#,##0\);_(* &quot;-&quot;??_);_(@_)"/>
    <numFmt numFmtId="189" formatCode="_(* #,##0.0_);_(* \(#,##0.0\);_(* &quot;-&quot;??_);_(@_)"/>
    <numFmt numFmtId="190" formatCode="#,##0;[Red]#,##0"/>
  </numFmts>
  <fonts count="46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179" fontId="4" fillId="0" borderId="14" xfId="42" applyFont="1" applyBorder="1" applyAlignment="1">
      <alignment horizontal="center" vertical="center" wrapText="1"/>
    </xf>
    <xf numFmtId="188" fontId="5" fillId="0" borderId="10" xfId="42" applyNumberFormat="1" applyFont="1" applyBorder="1" applyAlignment="1">
      <alignment horizontal="center" vertical="center" wrapText="1"/>
    </xf>
    <xf numFmtId="179" fontId="5" fillId="0" borderId="10" xfId="42" applyFont="1" applyBorder="1" applyAlignment="1">
      <alignment horizontal="left" vertical="center" wrapText="1"/>
    </xf>
    <xf numFmtId="179" fontId="5" fillId="0" borderId="10" xfId="42" applyFont="1" applyBorder="1" applyAlignment="1">
      <alignment horizontal="center" vertical="center" wrapText="1"/>
    </xf>
    <xf numFmtId="3" fontId="5" fillId="0" borderId="10" xfId="42" applyNumberFormat="1" applyFont="1" applyBorder="1" applyAlignment="1">
      <alignment horizontal="center" vertical="center" wrapText="1"/>
    </xf>
    <xf numFmtId="179" fontId="6" fillId="0" borderId="10" xfId="42" applyFont="1" applyBorder="1" applyAlignment="1">
      <alignment horizontal="center" vertical="center" wrapText="1"/>
    </xf>
    <xf numFmtId="188" fontId="6" fillId="0" borderId="15" xfId="42" applyNumberFormat="1" applyFont="1" applyBorder="1" applyAlignment="1">
      <alignment horizontal="center" vertical="center" wrapText="1"/>
    </xf>
    <xf numFmtId="179" fontId="6" fillId="0" borderId="10" xfId="42" applyFont="1" applyBorder="1" applyAlignment="1">
      <alignment horizontal="left" vertical="center" wrapText="1"/>
    </xf>
    <xf numFmtId="179" fontId="6" fillId="0" borderId="15" xfId="42" applyFont="1" applyBorder="1" applyAlignment="1">
      <alignment horizontal="center" vertical="center" wrapText="1"/>
    </xf>
    <xf numFmtId="3" fontId="6" fillId="0" borderId="15" xfId="42" applyNumberFormat="1" applyFont="1" applyBorder="1" applyAlignment="1">
      <alignment horizontal="center" vertical="center" wrapText="1"/>
    </xf>
    <xf numFmtId="188" fontId="6" fillId="0" borderId="10" xfId="42" applyNumberFormat="1" applyFont="1" applyBorder="1" applyAlignment="1">
      <alignment horizontal="center" vertical="center" wrapText="1"/>
    </xf>
    <xf numFmtId="179" fontId="6" fillId="0" borderId="10" xfId="42" applyFont="1" applyBorder="1" applyAlignment="1">
      <alignment vertical="center" wrapText="1"/>
    </xf>
    <xf numFmtId="189" fontId="6" fillId="0" borderId="10" xfId="42" applyNumberFormat="1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179" fontId="4" fillId="0" borderId="0" xfId="42" applyFont="1" applyBorder="1" applyAlignment="1">
      <alignment horizontal="center" vertical="center" wrapText="1"/>
    </xf>
    <xf numFmtId="179" fontId="5" fillId="0" borderId="10" xfId="42" applyFont="1" applyBorder="1" applyAlignment="1">
      <alignment vertical="center" wrapText="1"/>
    </xf>
    <xf numFmtId="3" fontId="5" fillId="0" borderId="10" xfId="42" applyNumberFormat="1" applyFont="1" applyBorder="1" applyAlignment="1">
      <alignment vertical="center" wrapText="1"/>
    </xf>
    <xf numFmtId="3" fontId="1" fillId="0" borderId="10" xfId="42" applyNumberFormat="1" applyFont="1" applyBorder="1" applyAlignment="1">
      <alignment vertical="center" wrapText="1"/>
    </xf>
    <xf numFmtId="3" fontId="0" fillId="0" borderId="12" xfId="42" applyNumberFormat="1" applyFont="1" applyBorder="1" applyAlignment="1">
      <alignment vertical="center" wrapText="1"/>
    </xf>
    <xf numFmtId="3" fontId="0" fillId="0" borderId="13" xfId="42" applyNumberFormat="1" applyFont="1" applyBorder="1" applyAlignment="1">
      <alignment vertical="center" wrapText="1"/>
    </xf>
    <xf numFmtId="3" fontId="0" fillId="0" borderId="11" xfId="42" applyNumberFormat="1" applyFont="1" applyBorder="1" applyAlignment="1">
      <alignment vertical="center" wrapText="1"/>
    </xf>
    <xf numFmtId="3" fontId="0" fillId="0" borderId="17" xfId="42" applyNumberFormat="1" applyFont="1" applyBorder="1" applyAlignment="1">
      <alignment vertical="center" wrapText="1"/>
    </xf>
    <xf numFmtId="3" fontId="6" fillId="0" borderId="15" xfId="42" applyNumberFormat="1" applyFont="1" applyBorder="1" applyAlignment="1">
      <alignment vertical="center" wrapText="1"/>
    </xf>
    <xf numFmtId="3" fontId="6" fillId="0" borderId="10" xfId="42" applyNumberFormat="1" applyFont="1" applyBorder="1" applyAlignment="1">
      <alignment vertical="center" wrapText="1"/>
    </xf>
    <xf numFmtId="179" fontId="0" fillId="0" borderId="12" xfId="42" applyFont="1" applyBorder="1" applyAlignment="1">
      <alignment vertical="center" wrapText="1"/>
    </xf>
    <xf numFmtId="179" fontId="1" fillId="0" borderId="10" xfId="42" applyFont="1" applyBorder="1" applyAlignment="1">
      <alignment vertical="center" wrapText="1"/>
    </xf>
    <xf numFmtId="179" fontId="0" fillId="0" borderId="17" xfId="42" applyFont="1" applyBorder="1" applyAlignment="1">
      <alignment vertical="center" wrapText="1"/>
    </xf>
    <xf numFmtId="179" fontId="6" fillId="0" borderId="15" xfId="42" applyFont="1" applyBorder="1" applyAlignment="1">
      <alignment vertical="center" wrapText="1"/>
    </xf>
    <xf numFmtId="179" fontId="3" fillId="0" borderId="0" xfId="42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42" applyNumberFormat="1" applyFont="1" applyBorder="1" applyAlignment="1">
      <alignment vertical="center" wrapText="1"/>
    </xf>
    <xf numFmtId="3" fontId="0" fillId="0" borderId="11" xfId="42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3" xfId="42" applyNumberFormat="1" applyFont="1" applyBorder="1" applyAlignment="1">
      <alignment vertical="center" wrapText="1"/>
    </xf>
    <xf numFmtId="179" fontId="26" fillId="0" borderId="0" xfId="42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3" sqref="A3:I3"/>
    </sheetView>
  </sheetViews>
  <sheetFormatPr defaultColWidth="9.00390625" defaultRowHeight="15.75"/>
  <cols>
    <col min="1" max="1" width="4.625" style="0" customWidth="1"/>
    <col min="2" max="2" width="42.00390625" style="0" customWidth="1"/>
    <col min="3" max="3" width="8.125" style="0" customWidth="1"/>
    <col min="5" max="5" width="11.00390625" style="0" customWidth="1"/>
    <col min="6" max="6" width="13.50390625" style="0" customWidth="1"/>
    <col min="7" max="7" width="13.375" style="0" customWidth="1"/>
    <col min="8" max="8" width="12.625" style="0" customWidth="1"/>
    <col min="9" max="9" width="15.625" style="0" customWidth="1"/>
  </cols>
  <sheetData>
    <row r="1" spans="1:9" ht="18.75">
      <c r="A1" s="48" t="s">
        <v>31</v>
      </c>
      <c r="B1" s="48"/>
      <c r="C1" s="48"/>
      <c r="D1" s="48"/>
      <c r="E1" s="48"/>
      <c r="F1" s="48"/>
      <c r="G1" s="48"/>
      <c r="H1" s="48"/>
      <c r="I1" s="48"/>
    </row>
    <row r="2" spans="1:9" ht="18.75">
      <c r="A2" s="48" t="s">
        <v>45</v>
      </c>
      <c r="B2" s="48"/>
      <c r="C2" s="48"/>
      <c r="D2" s="48"/>
      <c r="E2" s="48"/>
      <c r="F2" s="48"/>
      <c r="G2" s="48"/>
      <c r="H2" s="48"/>
      <c r="I2" s="48"/>
    </row>
    <row r="3" spans="1:9" ht="18.75">
      <c r="A3" s="48" t="s">
        <v>32</v>
      </c>
      <c r="B3" s="48"/>
      <c r="C3" s="48"/>
      <c r="D3" s="48"/>
      <c r="E3" s="48"/>
      <c r="F3" s="48"/>
      <c r="G3" s="48"/>
      <c r="H3" s="48"/>
      <c r="I3" s="48"/>
    </row>
    <row r="4" spans="1:9" ht="24" customHeight="1">
      <c r="A4" s="62" t="s">
        <v>51</v>
      </c>
      <c r="B4" s="62"/>
      <c r="C4" s="62"/>
      <c r="D4" s="62"/>
      <c r="E4" s="62"/>
      <c r="F4" s="62"/>
      <c r="G4" s="62"/>
      <c r="H4" s="62"/>
      <c r="I4" s="62"/>
    </row>
    <row r="5" spans="1:9" ht="10.5" customHeight="1">
      <c r="A5" s="34"/>
      <c r="B5" s="34"/>
      <c r="C5" s="34"/>
      <c r="D5" s="34"/>
      <c r="E5" s="34"/>
      <c r="F5" s="34"/>
      <c r="G5" s="14"/>
      <c r="H5" s="14"/>
      <c r="I5" s="34"/>
    </row>
    <row r="6" spans="1:9" ht="20.25" customHeight="1">
      <c r="A6" s="49" t="s">
        <v>0</v>
      </c>
      <c r="B6" s="49" t="s">
        <v>33</v>
      </c>
      <c r="C6" s="49" t="s">
        <v>1</v>
      </c>
      <c r="D6" s="49" t="s">
        <v>2</v>
      </c>
      <c r="E6" s="49" t="s">
        <v>3</v>
      </c>
      <c r="F6" s="49" t="s">
        <v>4</v>
      </c>
      <c r="G6" s="51" t="s">
        <v>5</v>
      </c>
      <c r="H6" s="52"/>
      <c r="I6" s="49" t="s">
        <v>6</v>
      </c>
    </row>
    <row r="7" spans="1:9" ht="20.25" customHeight="1">
      <c r="A7" s="50"/>
      <c r="B7" s="50"/>
      <c r="C7" s="50"/>
      <c r="D7" s="50"/>
      <c r="E7" s="50"/>
      <c r="F7" s="50"/>
      <c r="G7" s="1" t="s">
        <v>7</v>
      </c>
      <c r="H7" s="1" t="s">
        <v>8</v>
      </c>
      <c r="I7" s="50"/>
    </row>
    <row r="8" spans="1:9" ht="21.75" customHeight="1">
      <c r="A8" s="2" t="s">
        <v>9</v>
      </c>
      <c r="B8" s="3" t="s">
        <v>26</v>
      </c>
      <c r="C8" s="2"/>
      <c r="D8" s="12"/>
      <c r="E8" s="37"/>
      <c r="F8" s="37">
        <f>F9+F12+F17+F20</f>
        <v>30635000</v>
      </c>
      <c r="G8" s="37">
        <f>G9+G12+G17+G20</f>
        <v>15804500</v>
      </c>
      <c r="H8" s="37">
        <f>H9+H12+H17+H20</f>
        <v>14830500</v>
      </c>
      <c r="I8" s="2"/>
    </row>
    <row r="9" spans="1:9" ht="21.75" customHeight="1">
      <c r="A9" s="2">
        <v>1</v>
      </c>
      <c r="B9" s="3" t="s">
        <v>29</v>
      </c>
      <c r="C9" s="2" t="s">
        <v>10</v>
      </c>
      <c r="D9" s="12"/>
      <c r="E9" s="37"/>
      <c r="F9" s="37">
        <f>SUM(F10:F11)</f>
        <v>12200000</v>
      </c>
      <c r="G9" s="37">
        <f>SUM(G10:G11)</f>
        <v>9760000</v>
      </c>
      <c r="H9" s="37">
        <f>SUM(H10:H11)</f>
        <v>2440000</v>
      </c>
      <c r="I9" s="2"/>
    </row>
    <row r="10" spans="1:9" ht="21.75" customHeight="1">
      <c r="A10" s="7"/>
      <c r="B10" s="8" t="s">
        <v>46</v>
      </c>
      <c r="C10" s="7" t="s">
        <v>11</v>
      </c>
      <c r="D10" s="13">
        <v>4</v>
      </c>
      <c r="E10" s="38">
        <v>1800000</v>
      </c>
      <c r="F10" s="38">
        <f>E10*D10</f>
        <v>7200000</v>
      </c>
      <c r="G10" s="38">
        <f>F10*80/100</f>
        <v>5760000</v>
      </c>
      <c r="H10" s="38">
        <f>F10-G10</f>
        <v>1440000</v>
      </c>
      <c r="I10" s="7" t="s">
        <v>39</v>
      </c>
    </row>
    <row r="11" spans="1:9" ht="21.75" customHeight="1">
      <c r="A11" s="9"/>
      <c r="B11" s="10" t="s">
        <v>47</v>
      </c>
      <c r="C11" s="9" t="s">
        <v>11</v>
      </c>
      <c r="D11" s="11">
        <v>1</v>
      </c>
      <c r="E11" s="39">
        <v>5000000</v>
      </c>
      <c r="F11" s="39">
        <f>D11*E11</f>
        <v>5000000</v>
      </c>
      <c r="G11" s="38">
        <f>F11*80/100</f>
        <v>4000000</v>
      </c>
      <c r="H11" s="38">
        <f>F11-G11</f>
        <v>1000000</v>
      </c>
      <c r="I11" s="9" t="s">
        <v>39</v>
      </c>
    </row>
    <row r="12" spans="1:9" ht="21.75" customHeight="1">
      <c r="A12" s="2">
        <v>2</v>
      </c>
      <c r="B12" s="3" t="s">
        <v>21</v>
      </c>
      <c r="C12" s="2" t="s">
        <v>10</v>
      </c>
      <c r="D12" s="12"/>
      <c r="E12" s="37"/>
      <c r="F12" s="37">
        <f>SUM(F13:F16)</f>
        <v>4410000</v>
      </c>
      <c r="G12" s="37">
        <f>SUM(G13:G16)</f>
        <v>3087000</v>
      </c>
      <c r="H12" s="37">
        <f>SUM(H13:H16)</f>
        <v>1323000</v>
      </c>
      <c r="I12" s="2"/>
    </row>
    <row r="13" spans="1:9" ht="21.75" customHeight="1">
      <c r="A13" s="27"/>
      <c r="B13" s="28" t="s">
        <v>40</v>
      </c>
      <c r="C13" s="53" t="s">
        <v>10</v>
      </c>
      <c r="D13" s="55">
        <f>0.15*30*6*5</f>
        <v>135</v>
      </c>
      <c r="E13" s="57">
        <v>26000</v>
      </c>
      <c r="F13" s="57">
        <f>D13*E13</f>
        <v>3510000</v>
      </c>
      <c r="G13" s="57">
        <f>F13*70/100</f>
        <v>2457000</v>
      </c>
      <c r="H13" s="57">
        <f>F13-G13</f>
        <v>1053000</v>
      </c>
      <c r="I13" s="53" t="s">
        <v>30</v>
      </c>
    </row>
    <row r="14" spans="1:9" ht="21.75" customHeight="1">
      <c r="A14" s="7"/>
      <c r="B14" s="8" t="s">
        <v>50</v>
      </c>
      <c r="C14" s="54"/>
      <c r="D14" s="56"/>
      <c r="E14" s="58"/>
      <c r="F14" s="58"/>
      <c r="G14" s="58"/>
      <c r="H14" s="58"/>
      <c r="I14" s="54"/>
    </row>
    <row r="15" spans="1:9" ht="21.75" customHeight="1">
      <c r="A15" s="9"/>
      <c r="B15" s="10" t="s">
        <v>41</v>
      </c>
      <c r="C15" s="54" t="s">
        <v>10</v>
      </c>
      <c r="D15" s="56">
        <f>0.05*30*6*5</f>
        <v>45</v>
      </c>
      <c r="E15" s="58">
        <v>20000</v>
      </c>
      <c r="F15" s="58">
        <f>D15*E15</f>
        <v>900000</v>
      </c>
      <c r="G15" s="58">
        <f>F15*70/100</f>
        <v>630000</v>
      </c>
      <c r="H15" s="58">
        <f>F15-G15</f>
        <v>270000</v>
      </c>
      <c r="I15" s="54" t="s">
        <v>30</v>
      </c>
    </row>
    <row r="16" spans="1:9" ht="23.25" customHeight="1">
      <c r="A16" s="29"/>
      <c r="B16" s="30" t="s">
        <v>49</v>
      </c>
      <c r="C16" s="59"/>
      <c r="D16" s="60"/>
      <c r="E16" s="61"/>
      <c r="F16" s="61"/>
      <c r="G16" s="61"/>
      <c r="H16" s="61"/>
      <c r="I16" s="59"/>
    </row>
    <row r="17" spans="1:9" ht="21.75" customHeight="1">
      <c r="A17" s="2">
        <v>3</v>
      </c>
      <c r="B17" s="3" t="s">
        <v>12</v>
      </c>
      <c r="C17" s="2"/>
      <c r="D17" s="12"/>
      <c r="E17" s="37"/>
      <c r="F17" s="37">
        <f>SUM(F18:F19)</f>
        <v>975000</v>
      </c>
      <c r="G17" s="37">
        <f>SUM(G18:G19)</f>
        <v>682500</v>
      </c>
      <c r="H17" s="37">
        <f>SUM(H18:H19)</f>
        <v>292500</v>
      </c>
      <c r="I17" s="2"/>
    </row>
    <row r="18" spans="1:9" ht="21.75" customHeight="1">
      <c r="A18" s="7"/>
      <c r="B18" s="8" t="s">
        <v>13</v>
      </c>
      <c r="C18" s="7" t="s">
        <v>11</v>
      </c>
      <c r="D18" s="13">
        <v>5</v>
      </c>
      <c r="E18" s="38">
        <v>75000</v>
      </c>
      <c r="F18" s="38">
        <f>D18*E18</f>
        <v>375000</v>
      </c>
      <c r="G18" s="38">
        <f>F18*70/100</f>
        <v>262500</v>
      </c>
      <c r="H18" s="38">
        <f>F18-G18</f>
        <v>112500</v>
      </c>
      <c r="I18" s="7" t="s">
        <v>30</v>
      </c>
    </row>
    <row r="19" spans="1:9" ht="21.75" customHeight="1">
      <c r="A19" s="9"/>
      <c r="B19" s="10" t="s">
        <v>48</v>
      </c>
      <c r="C19" s="9" t="s">
        <v>11</v>
      </c>
      <c r="D19" s="11">
        <v>24</v>
      </c>
      <c r="E19" s="39">
        <v>25000</v>
      </c>
      <c r="F19" s="38">
        <f>D19*E19</f>
        <v>600000</v>
      </c>
      <c r="G19" s="38">
        <f>F19*70/100</f>
        <v>420000</v>
      </c>
      <c r="H19" s="38">
        <f>F19-G19</f>
        <v>180000</v>
      </c>
      <c r="I19" s="9" t="s">
        <v>30</v>
      </c>
    </row>
    <row r="20" spans="1:9" ht="21.75" customHeight="1">
      <c r="A20" s="2">
        <v>4</v>
      </c>
      <c r="B20" s="3" t="s">
        <v>22</v>
      </c>
      <c r="C20" s="2"/>
      <c r="D20" s="12"/>
      <c r="E20" s="37"/>
      <c r="F20" s="37">
        <f>G20+H20</f>
        <v>13050000</v>
      </c>
      <c r="G20" s="37">
        <f>SUM(G21:G23)</f>
        <v>2275000</v>
      </c>
      <c r="H20" s="37">
        <f>SUM(H21:H23)</f>
        <v>10775000</v>
      </c>
      <c r="I20" s="2"/>
    </row>
    <row r="21" spans="1:9" ht="21.75" customHeight="1">
      <c r="A21" s="7"/>
      <c r="B21" s="8" t="s">
        <v>43</v>
      </c>
      <c r="C21" s="7" t="s">
        <v>14</v>
      </c>
      <c r="D21" s="13">
        <v>50</v>
      </c>
      <c r="E21" s="38">
        <v>65000</v>
      </c>
      <c r="F21" s="38">
        <f>D21*E21</f>
        <v>3250000</v>
      </c>
      <c r="G21" s="38">
        <f>F21*70/100</f>
        <v>2275000</v>
      </c>
      <c r="H21" s="38">
        <f>F21-G21</f>
        <v>975000</v>
      </c>
      <c r="I21" s="7" t="s">
        <v>30</v>
      </c>
    </row>
    <row r="22" spans="1:9" ht="21.75" customHeight="1">
      <c r="A22" s="4"/>
      <c r="B22" s="5" t="s">
        <v>15</v>
      </c>
      <c r="C22" s="4" t="s">
        <v>16</v>
      </c>
      <c r="D22" s="6">
        <v>40</v>
      </c>
      <c r="E22" s="40">
        <v>120000</v>
      </c>
      <c r="F22" s="38">
        <f>D22*E22</f>
        <v>4800000</v>
      </c>
      <c r="G22" s="44">
        <v>0</v>
      </c>
      <c r="H22" s="38">
        <f>F22-G22</f>
        <v>4800000</v>
      </c>
      <c r="I22" s="4" t="s">
        <v>44</v>
      </c>
    </row>
    <row r="23" spans="1:9" ht="21.75" customHeight="1">
      <c r="A23" s="9"/>
      <c r="B23" s="10" t="s">
        <v>17</v>
      </c>
      <c r="C23" s="9" t="s">
        <v>18</v>
      </c>
      <c r="D23" s="11">
        <v>1</v>
      </c>
      <c r="E23" s="39">
        <v>5000000</v>
      </c>
      <c r="F23" s="38">
        <f>D23*E23</f>
        <v>5000000</v>
      </c>
      <c r="G23" s="44">
        <v>0</v>
      </c>
      <c r="H23" s="38">
        <f>F23-G23</f>
        <v>5000000</v>
      </c>
      <c r="I23" s="9" t="s">
        <v>44</v>
      </c>
    </row>
    <row r="24" spans="1:9" ht="21.75" customHeight="1">
      <c r="A24" s="2" t="s">
        <v>19</v>
      </c>
      <c r="B24" s="3" t="s">
        <v>24</v>
      </c>
      <c r="C24" s="2"/>
      <c r="D24" s="12"/>
      <c r="E24" s="37"/>
      <c r="F24" s="37">
        <f>SUM(F25:F26)</f>
        <v>14000000</v>
      </c>
      <c r="G24" s="45">
        <f>SUM(G25:G26)</f>
        <v>0</v>
      </c>
      <c r="H24" s="37">
        <f>SUM(H25:H26)</f>
        <v>14000000</v>
      </c>
      <c r="I24" s="2"/>
    </row>
    <row r="25" spans="1:9" ht="21.75" customHeight="1">
      <c r="A25" s="7"/>
      <c r="B25" s="8" t="s">
        <v>27</v>
      </c>
      <c r="C25" s="7" t="s">
        <v>20</v>
      </c>
      <c r="D25" s="13">
        <v>20</v>
      </c>
      <c r="E25" s="38">
        <v>200000</v>
      </c>
      <c r="F25" s="38">
        <f>D25*E25</f>
        <v>4000000</v>
      </c>
      <c r="G25" s="44">
        <v>0</v>
      </c>
      <c r="H25" s="38">
        <f>F25</f>
        <v>4000000</v>
      </c>
      <c r="I25" s="7"/>
    </row>
    <row r="26" spans="1:9" ht="21.75" customHeight="1">
      <c r="A26" s="31"/>
      <c r="B26" s="32" t="s">
        <v>28</v>
      </c>
      <c r="C26" s="31" t="s">
        <v>20</v>
      </c>
      <c r="D26" s="33">
        <v>50</v>
      </c>
      <c r="E26" s="41">
        <v>200000</v>
      </c>
      <c r="F26" s="41">
        <f>D26*E26</f>
        <v>10000000</v>
      </c>
      <c r="G26" s="46">
        <v>0</v>
      </c>
      <c r="H26" s="41">
        <f>F26</f>
        <v>10000000</v>
      </c>
      <c r="I26" s="31"/>
    </row>
    <row r="27" spans="1:9" ht="21.75" customHeight="1">
      <c r="A27" s="15" t="s">
        <v>23</v>
      </c>
      <c r="B27" s="16" t="s">
        <v>34</v>
      </c>
      <c r="C27" s="17"/>
      <c r="D27" s="18"/>
      <c r="E27" s="36"/>
      <c r="F27" s="36">
        <f>F28</f>
        <v>500000</v>
      </c>
      <c r="G27" s="36">
        <f>G28</f>
        <v>500000</v>
      </c>
      <c r="H27" s="35">
        <f>F27-G27</f>
        <v>0</v>
      </c>
      <c r="I27" s="19"/>
    </row>
    <row r="28" spans="1:9" ht="21.75" customHeight="1">
      <c r="A28" s="20"/>
      <c r="B28" s="21" t="s">
        <v>35</v>
      </c>
      <c r="C28" s="22" t="s">
        <v>25</v>
      </c>
      <c r="D28" s="23">
        <v>2</v>
      </c>
      <c r="E28" s="42">
        <v>250000</v>
      </c>
      <c r="F28" s="42">
        <f>E28*D28</f>
        <v>500000</v>
      </c>
      <c r="G28" s="42">
        <f>F28</f>
        <v>500000</v>
      </c>
      <c r="H28" s="47">
        <v>0</v>
      </c>
      <c r="I28" s="22"/>
    </row>
    <row r="29" spans="1:9" ht="21.75" customHeight="1">
      <c r="A29" s="15" t="s">
        <v>36</v>
      </c>
      <c r="B29" s="16" t="s">
        <v>37</v>
      </c>
      <c r="C29" s="17"/>
      <c r="D29" s="18"/>
      <c r="E29" s="36"/>
      <c r="F29" s="36">
        <v>362000</v>
      </c>
      <c r="G29" s="36">
        <f>F29</f>
        <v>362000</v>
      </c>
      <c r="H29" s="35">
        <f>F29-G29</f>
        <v>0</v>
      </c>
      <c r="I29" s="19"/>
    </row>
    <row r="30" spans="1:9" ht="21.75" customHeight="1">
      <c r="A30" s="15"/>
      <c r="B30" s="17" t="s">
        <v>38</v>
      </c>
      <c r="C30" s="17"/>
      <c r="D30" s="18"/>
      <c r="E30" s="36"/>
      <c r="F30" s="36">
        <f>F8+F24+F27+F29</f>
        <v>45497000</v>
      </c>
      <c r="G30" s="36">
        <f>G8+G24+G27+G29</f>
        <v>16666500</v>
      </c>
      <c r="H30" s="36">
        <f>H8+H24+H27+H29</f>
        <v>28830500</v>
      </c>
      <c r="I30" s="17"/>
    </row>
    <row r="31" spans="1:9" ht="21.75" customHeight="1">
      <c r="A31" s="24"/>
      <c r="B31" s="17" t="s">
        <v>42</v>
      </c>
      <c r="C31" s="25"/>
      <c r="D31" s="26"/>
      <c r="E31" s="43"/>
      <c r="F31" s="36">
        <f>F30*3</f>
        <v>136491000</v>
      </c>
      <c r="G31" s="36">
        <f>G30*3</f>
        <v>49999500</v>
      </c>
      <c r="H31" s="36">
        <f>H30*3</f>
        <v>86491500</v>
      </c>
      <c r="I31" s="25"/>
    </row>
  </sheetData>
  <sheetProtection/>
  <mergeCells count="26">
    <mergeCell ref="I15:I16"/>
    <mergeCell ref="C15:C16"/>
    <mergeCell ref="D15:D16"/>
    <mergeCell ref="E15:E16"/>
    <mergeCell ref="F15:F16"/>
    <mergeCell ref="G15:G16"/>
    <mergeCell ref="H15:H16"/>
    <mergeCell ref="G6:H6"/>
    <mergeCell ref="I6:I7"/>
    <mergeCell ref="C13:C14"/>
    <mergeCell ref="D13:D14"/>
    <mergeCell ref="E13:E14"/>
    <mergeCell ref="F13:F14"/>
    <mergeCell ref="G13:G14"/>
    <mergeCell ref="H13:H14"/>
    <mergeCell ref="I13:I14"/>
    <mergeCell ref="A1:I1"/>
    <mergeCell ref="A2:I2"/>
    <mergeCell ref="A3:I3"/>
    <mergeCell ref="A4:I4"/>
    <mergeCell ref="A6:A7"/>
    <mergeCell ref="B6:B7"/>
    <mergeCell ref="C6:C7"/>
    <mergeCell ref="D6:D7"/>
    <mergeCell ref="E6:E7"/>
    <mergeCell ref="F6:F7"/>
  </mergeCells>
  <printOptions/>
  <pageMargins left="0.35" right="0.31" top="0.44" bottom="0.32" header="0.24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Mobi: 0905.995.488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_Administrator_</dc:creator>
  <cp:keywords/>
  <dc:description/>
  <cp:lastModifiedBy>Admin</cp:lastModifiedBy>
  <cp:lastPrinted>2018-12-21T07:39:10Z</cp:lastPrinted>
  <dcterms:created xsi:type="dcterms:W3CDTF">2014-04-23T06:11:40Z</dcterms:created>
  <dcterms:modified xsi:type="dcterms:W3CDTF">2018-12-21T07:39:20Z</dcterms:modified>
  <cp:category/>
  <cp:version/>
  <cp:contentType/>
  <cp:contentStatus/>
</cp:coreProperties>
</file>