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0" windowWidth="15345" windowHeight="4035" tabRatio="729" firstSheet="14" activeTab="17"/>
  </bookViews>
  <sheets>
    <sheet name="PL1lucluong" sheetId="7" r:id="rId1"/>
    <sheet name="PL2diadiem" sheetId="6" r:id="rId2"/>
    <sheet name="PL3 phươngtiện " sheetId="1" r:id="rId3"/>
    <sheet name="PL3Aphuongtien" sheetId="10" r:id="rId4"/>
    <sheet name="PL3Bphuongtien" sheetId="9" r:id="rId5"/>
    <sheet name="PL4baidotructhang" sheetId="21" r:id="rId6"/>
    <sheet name="PL5Avattu" sheetId="14" r:id="rId7"/>
    <sheet name="PL5Bvattu" sheetId="15" r:id="rId8"/>
    <sheet name="PL6Yte" sheetId="3" r:id="rId9"/>
    <sheet name="PL7didoi" sheetId="17" r:id="rId10"/>
    <sheet name="PL7Bdidoi" sheetId="18" r:id="rId11"/>
    <sheet name="PL7Cdidoi" sheetId="19" r:id="rId12"/>
    <sheet name="PL7Ddidoi" sheetId="20" r:id="rId13"/>
    <sheet name="PL8tauthuyen" sheetId="22" r:id="rId14"/>
    <sheet name="PL9Aneodau" sheetId="13" r:id="rId15"/>
    <sheet name="PL9bneodau" sheetId="11" r:id="rId16"/>
    <sheet name="PL10neodaudulich" sheetId="12" r:id="rId17"/>
    <sheet name="PL12hothuyloi" sheetId="16" r:id="rId18"/>
    <sheet name="PL12AHOTHUYLOI" sheetId="4" r:id="rId19"/>
  </sheets>
  <definedNames>
    <definedName name="_xlnm.Print_Area" localSheetId="0">PL1lucluong!$A$1:$L$24</definedName>
    <definedName name="_xlnm.Print_Area" localSheetId="8">PL6Yte!$A$1:$O$28</definedName>
    <definedName name="_xlnm.Print_Titles" localSheetId="18">PL12AHOTHUYLOI!$3:$3</definedName>
    <definedName name="_xlnm.Print_Titles" localSheetId="17">PL12hothuyloi!$3:$3</definedName>
    <definedName name="_xlnm.Print_Titles" localSheetId="2">'PL3 phươngtiện '!$3:$3</definedName>
    <definedName name="_xlnm.Print_Titles" localSheetId="3">PL3Aphuongtien!$5:$6</definedName>
    <definedName name="_xlnm.Print_Titles" localSheetId="4">PL3Bphuongtien!$5:$6</definedName>
    <definedName name="_xlnm.Print_Titles" localSheetId="5">PL4baidotructhang!$3:$4</definedName>
    <definedName name="_xlnm.Print_Titles" localSheetId="14">PL9Aneodau!$3:$3</definedName>
    <definedName name="_xlnm.Print_Titles" localSheetId="15">PL9bneodau!$4:$4</definedName>
  </definedNames>
  <calcPr calcId="144525"/>
</workbook>
</file>

<file path=xl/calcChain.xml><?xml version="1.0" encoding="utf-8"?>
<calcChain xmlns="http://schemas.openxmlformats.org/spreadsheetml/2006/main">
  <c r="D138" i="15" l="1"/>
  <c r="E138" i="15"/>
  <c r="F138" i="15"/>
  <c r="G138" i="15"/>
  <c r="H138" i="15"/>
  <c r="I138" i="15"/>
  <c r="J138" i="15"/>
  <c r="K138" i="15"/>
  <c r="L138" i="15"/>
  <c r="M138" i="15"/>
  <c r="N138" i="15"/>
  <c r="O138" i="15"/>
  <c r="P138" i="15"/>
  <c r="Q138" i="15"/>
  <c r="R138" i="15"/>
  <c r="C138" i="15"/>
  <c r="D150" i="14" l="1"/>
  <c r="E150" i="14"/>
  <c r="F150" i="14"/>
  <c r="G150" i="14"/>
  <c r="H150" i="14"/>
  <c r="I150" i="14"/>
  <c r="J150" i="14"/>
  <c r="K150" i="14"/>
  <c r="C150" i="14"/>
  <c r="D138" i="14"/>
  <c r="E138" i="14"/>
  <c r="F138" i="14"/>
  <c r="G138" i="14"/>
  <c r="H138" i="14"/>
  <c r="I138" i="14"/>
  <c r="J138" i="14"/>
  <c r="K138" i="14"/>
  <c r="C138" i="14"/>
  <c r="D142" i="10"/>
  <c r="E142" i="10"/>
  <c r="F142" i="10"/>
  <c r="G142" i="10"/>
  <c r="C142" i="10"/>
  <c r="I24" i="7" l="1"/>
  <c r="C13" i="22" l="1"/>
  <c r="C4" i="22"/>
  <c r="N173" i="1" l="1"/>
  <c r="N172" i="1"/>
  <c r="N171" i="1"/>
  <c r="N170" i="1"/>
  <c r="N169" i="1"/>
  <c r="N168" i="1"/>
  <c r="N167" i="1"/>
  <c r="N166" i="1"/>
  <c r="N150" i="1"/>
  <c r="N149" i="1"/>
  <c r="N148" i="1"/>
  <c r="N147" i="1"/>
  <c r="N146" i="1"/>
  <c r="N145" i="1"/>
  <c r="N144" i="1"/>
  <c r="N143" i="1"/>
  <c r="N142" i="1"/>
  <c r="N141" i="1"/>
  <c r="N89" i="1"/>
  <c r="N88" i="1"/>
  <c r="N87" i="1"/>
  <c r="O15" i="3" l="1"/>
  <c r="N15" i="3"/>
  <c r="N59" i="1" l="1"/>
  <c r="N129" i="1"/>
  <c r="N117" i="1"/>
  <c r="N118" i="1"/>
  <c r="N180" i="1"/>
  <c r="N179" i="1"/>
  <c r="N178" i="1"/>
  <c r="N177" i="1"/>
  <c r="N176" i="1"/>
  <c r="N75" i="1"/>
  <c r="N19" i="1"/>
  <c r="F24" i="7"/>
  <c r="H24" i="7"/>
  <c r="L24" i="7" s="1"/>
  <c r="K24" i="7"/>
  <c r="G24" i="7"/>
  <c r="C24" i="7"/>
  <c r="J24" i="7"/>
  <c r="L7" i="7"/>
  <c r="D10" i="22"/>
  <c r="L8" i="7"/>
  <c r="L9" i="7"/>
  <c r="L10" i="7"/>
  <c r="L11" i="7"/>
  <c r="L12" i="7"/>
  <c r="L13" i="7"/>
  <c r="L14" i="7"/>
  <c r="L15" i="7"/>
  <c r="L16" i="7"/>
  <c r="L17" i="7"/>
  <c r="L18" i="7"/>
  <c r="L19" i="7"/>
  <c r="L20" i="7"/>
  <c r="L21" i="7"/>
  <c r="L22" i="7"/>
  <c r="L23" i="7"/>
  <c r="L6" i="7"/>
  <c r="H253" i="20"/>
  <c r="G253" i="20"/>
  <c r="G241" i="20"/>
  <c r="F253" i="20"/>
  <c r="E253" i="20"/>
  <c r="D253" i="20"/>
  <c r="C253" i="20"/>
  <c r="H241" i="20"/>
  <c r="F241" i="20"/>
  <c r="E241" i="20"/>
  <c r="D241" i="20"/>
  <c r="C241" i="20"/>
  <c r="D240" i="20"/>
  <c r="C240" i="20"/>
  <c r="H239" i="20"/>
  <c r="H220" i="20"/>
  <c r="G239" i="20"/>
  <c r="F239" i="20"/>
  <c r="E239" i="20"/>
  <c r="E220" i="20"/>
  <c r="D238" i="20"/>
  <c r="C238" i="20"/>
  <c r="D237" i="20"/>
  <c r="C237" i="20"/>
  <c r="D236" i="20"/>
  <c r="C236" i="20"/>
  <c r="D235" i="20"/>
  <c r="C235" i="20"/>
  <c r="D234" i="20"/>
  <c r="C234" i="20"/>
  <c r="D233" i="20"/>
  <c r="C233" i="20"/>
  <c r="D232" i="20"/>
  <c r="C232" i="20"/>
  <c r="D231" i="20"/>
  <c r="C231" i="20"/>
  <c r="D230" i="20"/>
  <c r="C230" i="20"/>
  <c r="D229" i="20"/>
  <c r="C229" i="20"/>
  <c r="D228" i="20"/>
  <c r="C228" i="20"/>
  <c r="D227" i="20"/>
  <c r="C227" i="20"/>
  <c r="D226" i="20"/>
  <c r="C226" i="20"/>
  <c r="D225" i="20"/>
  <c r="C225" i="20"/>
  <c r="D224" i="20"/>
  <c r="C224" i="20"/>
  <c r="D223" i="20"/>
  <c r="C223" i="20"/>
  <c r="D222" i="20"/>
  <c r="C222" i="20"/>
  <c r="D221" i="20"/>
  <c r="C221" i="20"/>
  <c r="F220" i="20"/>
  <c r="H126" i="20"/>
  <c r="G126" i="20"/>
  <c r="F126" i="20"/>
  <c r="E126" i="20"/>
  <c r="D126" i="20"/>
  <c r="C126" i="20"/>
  <c r="D124" i="20"/>
  <c r="C124" i="20"/>
  <c r="H123" i="20"/>
  <c r="F123" i="20" s="1"/>
  <c r="D123" i="20" s="1"/>
  <c r="G123" i="20"/>
  <c r="E123" i="20" s="1"/>
  <c r="C123" i="20" s="1"/>
  <c r="H122" i="20"/>
  <c r="G122" i="20"/>
  <c r="E122" i="20" s="1"/>
  <c r="C122" i="20" s="1"/>
  <c r="F122" i="20"/>
  <c r="D122" i="20" s="1"/>
  <c r="H121" i="20"/>
  <c r="F121" i="20" s="1"/>
  <c r="D121" i="20" s="1"/>
  <c r="G121" i="20"/>
  <c r="E121" i="20" s="1"/>
  <c r="C121" i="20" s="1"/>
  <c r="H120" i="20"/>
  <c r="F120" i="20" s="1"/>
  <c r="D120" i="20" s="1"/>
  <c r="G120" i="20"/>
  <c r="E120" i="20"/>
  <c r="C120" i="20" s="1"/>
  <c r="H119" i="20"/>
  <c r="F119" i="20" s="1"/>
  <c r="D119" i="20" s="1"/>
  <c r="G119" i="20"/>
  <c r="E119" i="20"/>
  <c r="C119" i="20" s="1"/>
  <c r="D118" i="20"/>
  <c r="C118" i="20"/>
  <c r="D117" i="20"/>
  <c r="C117" i="20"/>
  <c r="D116" i="20"/>
  <c r="C116" i="20"/>
  <c r="D115" i="20"/>
  <c r="C115" i="20"/>
  <c r="D114" i="20"/>
  <c r="C114" i="20"/>
  <c r="H113" i="20"/>
  <c r="F113" i="20" s="1"/>
  <c r="G113" i="20"/>
  <c r="E113" i="20" s="1"/>
  <c r="D112" i="20"/>
  <c r="C112" i="20"/>
  <c r="D111" i="20"/>
  <c r="C111" i="20"/>
  <c r="D110" i="20"/>
  <c r="C110" i="20"/>
  <c r="H71" i="20"/>
  <c r="G71" i="20"/>
  <c r="F71" i="20"/>
  <c r="E71" i="20"/>
  <c r="D71" i="20"/>
  <c r="C71" i="20"/>
  <c r="F68" i="20"/>
  <c r="E68" i="20"/>
  <c r="D68" i="20"/>
  <c r="C68" i="20"/>
  <c r="F64" i="20"/>
  <c r="E64" i="20"/>
  <c r="D64" i="20"/>
  <c r="C64" i="20"/>
  <c r="F62" i="20"/>
  <c r="E62" i="20"/>
  <c r="D62" i="20"/>
  <c r="C62" i="20"/>
  <c r="F52" i="20"/>
  <c r="E52" i="20"/>
  <c r="D52" i="20"/>
  <c r="C52" i="20"/>
  <c r="C48" i="20"/>
  <c r="C47" i="20" s="1"/>
  <c r="F48" i="20"/>
  <c r="D48" i="20"/>
  <c r="H47" i="20"/>
  <c r="G47" i="20"/>
  <c r="H5" i="20"/>
  <c r="G5" i="20"/>
  <c r="F5" i="20"/>
  <c r="E5" i="20"/>
  <c r="D5" i="20"/>
  <c r="C5" i="20"/>
  <c r="H702" i="19"/>
  <c r="H690" i="19" s="1"/>
  <c r="H764" i="19" s="1"/>
  <c r="G702" i="19"/>
  <c r="F702" i="19"/>
  <c r="E702" i="19"/>
  <c r="D702" i="19"/>
  <c r="C702" i="19"/>
  <c r="G690" i="19"/>
  <c r="F690" i="19"/>
  <c r="E690" i="19"/>
  <c r="D690" i="19"/>
  <c r="C690" i="19"/>
  <c r="D689" i="19"/>
  <c r="C689" i="19"/>
  <c r="H688" i="19"/>
  <c r="G688" i="19"/>
  <c r="G669" i="19"/>
  <c r="F688" i="19"/>
  <c r="D688" i="19"/>
  <c r="E688" i="19"/>
  <c r="C688" i="19"/>
  <c r="D687" i="19"/>
  <c r="C687" i="19"/>
  <c r="D686" i="19"/>
  <c r="C686" i="19"/>
  <c r="D685" i="19"/>
  <c r="C685" i="19"/>
  <c r="D684" i="19"/>
  <c r="C684" i="19"/>
  <c r="D683" i="19"/>
  <c r="C683" i="19"/>
  <c r="D682" i="19"/>
  <c r="C682" i="19"/>
  <c r="D681" i="19"/>
  <c r="C681" i="19"/>
  <c r="D680" i="19"/>
  <c r="C680" i="19"/>
  <c r="D679" i="19"/>
  <c r="C679" i="19"/>
  <c r="D678" i="19"/>
  <c r="C678" i="19"/>
  <c r="D677" i="19"/>
  <c r="C677" i="19"/>
  <c r="D676" i="19"/>
  <c r="C676" i="19"/>
  <c r="D675" i="19"/>
  <c r="C675" i="19"/>
  <c r="F674" i="19"/>
  <c r="E674" i="19"/>
  <c r="C674" i="19" s="1"/>
  <c r="C669" i="19" s="1"/>
  <c r="D674" i="19"/>
  <c r="D673" i="19"/>
  <c r="C673" i="19"/>
  <c r="D672" i="19"/>
  <c r="C672" i="19"/>
  <c r="D671" i="19"/>
  <c r="C671" i="19"/>
  <c r="D670" i="19"/>
  <c r="C670" i="19"/>
  <c r="H669" i="19"/>
  <c r="F669" i="19"/>
  <c r="E669" i="19"/>
  <c r="H527" i="19"/>
  <c r="G527" i="19"/>
  <c r="F527" i="19"/>
  <c r="E527" i="19"/>
  <c r="D527" i="19"/>
  <c r="C527" i="19"/>
  <c r="D526" i="19"/>
  <c r="C526" i="19"/>
  <c r="D525" i="19"/>
  <c r="C525" i="19"/>
  <c r="D524" i="19"/>
  <c r="C524" i="19"/>
  <c r="D523" i="19"/>
  <c r="C523" i="19"/>
  <c r="E522" i="19"/>
  <c r="F522" i="19" s="1"/>
  <c r="D521" i="19"/>
  <c r="C521" i="19"/>
  <c r="D520" i="19"/>
  <c r="C520" i="19"/>
  <c r="D519" i="19"/>
  <c r="C519" i="19"/>
  <c r="D518" i="19"/>
  <c r="C518" i="19"/>
  <c r="D517" i="19"/>
  <c r="C517" i="19"/>
  <c r="D516" i="19"/>
  <c r="C516" i="19"/>
  <c r="D515" i="19"/>
  <c r="C515" i="19"/>
  <c r="D514" i="19"/>
  <c r="C514" i="19"/>
  <c r="D513" i="19"/>
  <c r="C513" i="19"/>
  <c r="D512" i="19"/>
  <c r="C512" i="19"/>
  <c r="E511" i="19"/>
  <c r="C511" i="19" s="1"/>
  <c r="C510" i="19" s="1"/>
  <c r="D511" i="19"/>
  <c r="H510" i="19"/>
  <c r="G510" i="19"/>
  <c r="H412" i="19"/>
  <c r="G412" i="19"/>
  <c r="F412" i="19"/>
  <c r="E412" i="19"/>
  <c r="D412" i="19"/>
  <c r="C412" i="19"/>
  <c r="H403" i="19"/>
  <c r="G403" i="19"/>
  <c r="F403" i="19"/>
  <c r="E403" i="19"/>
  <c r="D403" i="19"/>
  <c r="C403" i="19"/>
  <c r="H390" i="19"/>
  <c r="G390" i="19"/>
  <c r="F390" i="19"/>
  <c r="E390" i="19"/>
  <c r="D390" i="19"/>
  <c r="C390" i="19"/>
  <c r="F389" i="19"/>
  <c r="E389" i="19"/>
  <c r="F388" i="19"/>
  <c r="E388" i="19"/>
  <c r="F387" i="19"/>
  <c r="E387" i="19"/>
  <c r="F386" i="19"/>
  <c r="E386" i="19"/>
  <c r="F385" i="19"/>
  <c r="E385" i="19"/>
  <c r="F384" i="19"/>
  <c r="E384" i="19"/>
  <c r="F383" i="19"/>
  <c r="E383" i="19"/>
  <c r="F382" i="19"/>
  <c r="E382" i="19"/>
  <c r="F381" i="19"/>
  <c r="E381" i="19"/>
  <c r="F380" i="19"/>
  <c r="E380" i="19"/>
  <c r="F379" i="19"/>
  <c r="E379" i="19"/>
  <c r="D378" i="19"/>
  <c r="C378" i="19"/>
  <c r="H365" i="19"/>
  <c r="G365" i="19"/>
  <c r="F365" i="19"/>
  <c r="E365" i="19"/>
  <c r="D365" i="19"/>
  <c r="C365" i="19"/>
  <c r="G355" i="19"/>
  <c r="F355" i="19"/>
  <c r="E355" i="19"/>
  <c r="D355" i="19"/>
  <c r="C355" i="19"/>
  <c r="H341" i="19"/>
  <c r="G341" i="19"/>
  <c r="D341" i="19"/>
  <c r="C341" i="19"/>
  <c r="H331" i="19"/>
  <c r="G331" i="19"/>
  <c r="F331" i="19"/>
  <c r="E331" i="19"/>
  <c r="D331" i="19"/>
  <c r="C331" i="19"/>
  <c r="H321" i="19"/>
  <c r="G321" i="19"/>
  <c r="F321" i="19"/>
  <c r="E321" i="19"/>
  <c r="D321" i="19"/>
  <c r="C321" i="19"/>
  <c r="F320" i="19"/>
  <c r="E320" i="19"/>
  <c r="F319" i="19"/>
  <c r="E319" i="19"/>
  <c r="F318" i="19"/>
  <c r="E318" i="19"/>
  <c r="F317" i="19"/>
  <c r="E317" i="19"/>
  <c r="F316" i="19"/>
  <c r="E316" i="19"/>
  <c r="F315" i="19"/>
  <c r="E315" i="19"/>
  <c r="E312" i="19"/>
  <c r="E313" i="19"/>
  <c r="E314" i="19"/>
  <c r="E311" i="19"/>
  <c r="F314" i="19"/>
  <c r="F313" i="19"/>
  <c r="F312" i="19"/>
  <c r="D311" i="19"/>
  <c r="C311" i="19"/>
  <c r="H303" i="19"/>
  <c r="G303" i="19"/>
  <c r="F303" i="19"/>
  <c r="E303" i="19"/>
  <c r="D303" i="19"/>
  <c r="C303" i="19"/>
  <c r="F293" i="19"/>
  <c r="E293" i="19"/>
  <c r="D293" i="19"/>
  <c r="C293" i="19"/>
  <c r="F288" i="19"/>
  <c r="E288" i="19"/>
  <c r="D288" i="19"/>
  <c r="C288" i="19"/>
  <c r="H278" i="19"/>
  <c r="G278" i="19"/>
  <c r="F278" i="19"/>
  <c r="E278" i="19"/>
  <c r="D278" i="19"/>
  <c r="C278" i="19"/>
  <c r="F270" i="19"/>
  <c r="E270" i="19"/>
  <c r="D270" i="19"/>
  <c r="C270" i="19"/>
  <c r="H5" i="19"/>
  <c r="G5" i="19"/>
  <c r="F5" i="19"/>
  <c r="E5" i="19"/>
  <c r="D5" i="19"/>
  <c r="C5" i="19"/>
  <c r="H648" i="18"/>
  <c r="H636" i="18"/>
  <c r="G648" i="18"/>
  <c r="F648" i="18"/>
  <c r="E648" i="18"/>
  <c r="D648" i="18"/>
  <c r="C648" i="18"/>
  <c r="F636" i="18"/>
  <c r="E636" i="18"/>
  <c r="D636" i="18"/>
  <c r="C636" i="18"/>
  <c r="D635" i="18"/>
  <c r="C635" i="18"/>
  <c r="H634" i="18"/>
  <c r="D634" i="18" s="1"/>
  <c r="D615" i="18" s="1"/>
  <c r="D674" i="18" s="1"/>
  <c r="D616" i="18"/>
  <c r="D617" i="18"/>
  <c r="D618" i="18"/>
  <c r="D619" i="18"/>
  <c r="D620" i="18"/>
  <c r="D621" i="18"/>
  <c r="D622" i="18"/>
  <c r="D623" i="18"/>
  <c r="D624" i="18"/>
  <c r="D625" i="18"/>
  <c r="D626" i="18"/>
  <c r="D627" i="18"/>
  <c r="D628" i="18"/>
  <c r="D629" i="18"/>
  <c r="D630" i="18"/>
  <c r="D631" i="18"/>
  <c r="D632" i="18"/>
  <c r="D633" i="18"/>
  <c r="G634" i="18"/>
  <c r="F634" i="18"/>
  <c r="F615" i="18" s="1"/>
  <c r="E634" i="18"/>
  <c r="C634" i="18"/>
  <c r="C633" i="18"/>
  <c r="C632" i="18"/>
  <c r="C631" i="18"/>
  <c r="C630" i="18"/>
  <c r="C629" i="18"/>
  <c r="C628" i="18"/>
  <c r="C627" i="18"/>
  <c r="C626" i="18"/>
  <c r="C625" i="18"/>
  <c r="C624" i="18"/>
  <c r="C623" i="18"/>
  <c r="C622" i="18"/>
  <c r="C621" i="18"/>
  <c r="C620" i="18"/>
  <c r="C619" i="18"/>
  <c r="C618" i="18"/>
  <c r="C617" i="18"/>
  <c r="C616" i="18"/>
  <c r="C615" i="18" s="1"/>
  <c r="C674" i="18" s="1"/>
  <c r="G615" i="18"/>
  <c r="E615" i="18"/>
  <c r="H473" i="18"/>
  <c r="G473" i="18"/>
  <c r="F473" i="18"/>
  <c r="E473" i="18"/>
  <c r="D473" i="18"/>
  <c r="C473" i="18"/>
  <c r="D472" i="18"/>
  <c r="C472" i="18"/>
  <c r="D471" i="18"/>
  <c r="C471" i="18"/>
  <c r="D470" i="18"/>
  <c r="C470" i="18"/>
  <c r="D469" i="18"/>
  <c r="C469" i="18"/>
  <c r="D468" i="18"/>
  <c r="C468" i="18"/>
  <c r="D467" i="18"/>
  <c r="C467" i="18"/>
  <c r="H466" i="18"/>
  <c r="H456" i="18"/>
  <c r="C466" i="18"/>
  <c r="D465" i="18"/>
  <c r="C465" i="18"/>
  <c r="D464" i="18"/>
  <c r="C464" i="18"/>
  <c r="D463" i="18"/>
  <c r="C463" i="18"/>
  <c r="D462" i="18"/>
  <c r="C462" i="18"/>
  <c r="D461" i="18"/>
  <c r="C461" i="18"/>
  <c r="D460" i="18"/>
  <c r="C460" i="18"/>
  <c r="D459" i="18"/>
  <c r="C459" i="18"/>
  <c r="D458" i="18"/>
  <c r="C458" i="18"/>
  <c r="D457" i="18"/>
  <c r="C457" i="18"/>
  <c r="G456" i="18"/>
  <c r="F456" i="18"/>
  <c r="E456" i="18"/>
  <c r="H354" i="18"/>
  <c r="G354" i="18"/>
  <c r="F354" i="18"/>
  <c r="E354" i="18"/>
  <c r="D354" i="18"/>
  <c r="C354" i="18"/>
  <c r="H345" i="18"/>
  <c r="G345" i="18"/>
  <c r="F345" i="18"/>
  <c r="E345" i="18"/>
  <c r="D345" i="18"/>
  <c r="C345" i="18"/>
  <c r="H332" i="18"/>
  <c r="G332" i="18"/>
  <c r="F332" i="18"/>
  <c r="E332" i="18"/>
  <c r="D332" i="18"/>
  <c r="C332" i="18"/>
  <c r="F331" i="18"/>
  <c r="E331" i="18"/>
  <c r="F330" i="18"/>
  <c r="E330" i="18"/>
  <c r="F329" i="18"/>
  <c r="E329" i="18"/>
  <c r="F328" i="18"/>
  <c r="E328" i="18"/>
  <c r="F327" i="18"/>
  <c r="E327" i="18"/>
  <c r="F326" i="18"/>
  <c r="E326" i="18"/>
  <c r="F325" i="18"/>
  <c r="E325" i="18"/>
  <c r="F324" i="18"/>
  <c r="E324" i="18"/>
  <c r="F323" i="18"/>
  <c r="F322" i="18"/>
  <c r="F321" i="18" s="1"/>
  <c r="F238" i="18" s="1"/>
  <c r="E323" i="18"/>
  <c r="E322" i="18"/>
  <c r="E321" i="18"/>
  <c r="D321" i="18"/>
  <c r="C321" i="18"/>
  <c r="H308" i="18"/>
  <c r="G308" i="18"/>
  <c r="F308" i="18"/>
  <c r="E308" i="18"/>
  <c r="D308" i="18"/>
  <c r="C308" i="18"/>
  <c r="F300" i="18"/>
  <c r="E300" i="18"/>
  <c r="D300" i="18"/>
  <c r="C300" i="18"/>
  <c r="H293" i="18"/>
  <c r="G293" i="18"/>
  <c r="F293" i="18"/>
  <c r="E293" i="18"/>
  <c r="D293" i="18"/>
  <c r="C293" i="18"/>
  <c r="H280" i="18"/>
  <c r="G280" i="18"/>
  <c r="F280" i="18"/>
  <c r="E280" i="18"/>
  <c r="D280" i="18"/>
  <c r="C280" i="18"/>
  <c r="H275" i="18"/>
  <c r="G275" i="18"/>
  <c r="F275" i="18"/>
  <c r="E275" i="18"/>
  <c r="D275" i="18"/>
  <c r="C275" i="18"/>
  <c r="F274" i="18"/>
  <c r="E274" i="18"/>
  <c r="F273" i="18"/>
  <c r="E273" i="18"/>
  <c r="F272" i="18"/>
  <c r="E272" i="18"/>
  <c r="F271" i="18"/>
  <c r="E271" i="18"/>
  <c r="F270" i="18"/>
  <c r="E270" i="18"/>
  <c r="D269" i="18"/>
  <c r="C269" i="18"/>
  <c r="H261" i="18"/>
  <c r="G261" i="18"/>
  <c r="F261" i="18"/>
  <c r="E261" i="18"/>
  <c r="D261" i="18"/>
  <c r="C261" i="18"/>
  <c r="F251" i="18"/>
  <c r="E251" i="18"/>
  <c r="D251" i="18"/>
  <c r="C251" i="18"/>
  <c r="F247" i="18"/>
  <c r="E247" i="18"/>
  <c r="D247" i="18"/>
  <c r="C247" i="18"/>
  <c r="F239" i="18"/>
  <c r="E239" i="18"/>
  <c r="D239" i="18"/>
  <c r="C239" i="18"/>
  <c r="D238" i="18"/>
  <c r="C238" i="18"/>
  <c r="H5" i="18"/>
  <c r="G5" i="18"/>
  <c r="F5" i="18"/>
  <c r="E5" i="18"/>
  <c r="D5" i="18"/>
  <c r="C5" i="18"/>
  <c r="H690" i="17"/>
  <c r="G690" i="17"/>
  <c r="F690" i="17"/>
  <c r="E690" i="17"/>
  <c r="D690" i="17"/>
  <c r="C690" i="17"/>
  <c r="F678" i="17"/>
  <c r="E678" i="17"/>
  <c r="D678" i="17"/>
  <c r="C678" i="17"/>
  <c r="D677" i="17"/>
  <c r="C677" i="17"/>
  <c r="H676" i="17"/>
  <c r="G676" i="17"/>
  <c r="F676" i="17"/>
  <c r="D676" i="17"/>
  <c r="E676" i="17"/>
  <c r="E657" i="17"/>
  <c r="D675" i="17"/>
  <c r="C675" i="17"/>
  <c r="D674" i="17"/>
  <c r="C674" i="17"/>
  <c r="D673" i="17"/>
  <c r="C673" i="17"/>
  <c r="D672" i="17"/>
  <c r="C672" i="17"/>
  <c r="D671" i="17"/>
  <c r="C671" i="17"/>
  <c r="D670" i="17"/>
  <c r="C670" i="17"/>
  <c r="D669" i="17"/>
  <c r="C669" i="17"/>
  <c r="D668" i="17"/>
  <c r="C668" i="17"/>
  <c r="D667" i="17"/>
  <c r="C667" i="17"/>
  <c r="D666" i="17"/>
  <c r="C666" i="17"/>
  <c r="D665" i="17"/>
  <c r="C665" i="17"/>
  <c r="D664" i="17"/>
  <c r="C664" i="17"/>
  <c r="D663" i="17"/>
  <c r="C663" i="17"/>
  <c r="D662" i="17"/>
  <c r="C662" i="17"/>
  <c r="D661" i="17"/>
  <c r="C661" i="17"/>
  <c r="D660" i="17"/>
  <c r="C660" i="17"/>
  <c r="D659" i="17"/>
  <c r="C659" i="17"/>
  <c r="D658" i="17"/>
  <c r="C658" i="17"/>
  <c r="H657" i="17"/>
  <c r="G657" i="17"/>
  <c r="H515" i="17"/>
  <c r="G515" i="17"/>
  <c r="F515" i="17"/>
  <c r="E515" i="17"/>
  <c r="D515" i="17"/>
  <c r="C515" i="17"/>
  <c r="E514" i="17"/>
  <c r="D514" i="17"/>
  <c r="C514" i="17"/>
  <c r="D513" i="17"/>
  <c r="C513" i="17"/>
  <c r="D512" i="17"/>
  <c r="C512" i="17"/>
  <c r="D511" i="17"/>
  <c r="C511" i="17"/>
  <c r="H510" i="17"/>
  <c r="F510" i="17"/>
  <c r="D510" i="17"/>
  <c r="C510" i="17"/>
  <c r="D509" i="17"/>
  <c r="C509" i="17"/>
  <c r="D508" i="17"/>
  <c r="C508" i="17"/>
  <c r="F507" i="17"/>
  <c r="D507" i="17"/>
  <c r="C507" i="17"/>
  <c r="D506" i="17"/>
  <c r="C506" i="17"/>
  <c r="D505" i="17"/>
  <c r="C505" i="17"/>
  <c r="D504" i="17"/>
  <c r="C504" i="17"/>
  <c r="D503" i="17"/>
  <c r="C503" i="17"/>
  <c r="D502" i="17"/>
  <c r="C502" i="17"/>
  <c r="C499" i="17"/>
  <c r="C500" i="17"/>
  <c r="C501" i="17"/>
  <c r="C498" i="17"/>
  <c r="F501" i="17"/>
  <c r="D501" i="17"/>
  <c r="D500" i="17"/>
  <c r="D499" i="17"/>
  <c r="H498" i="17"/>
  <c r="G498" i="17"/>
  <c r="E498" i="17"/>
  <c r="H396" i="17"/>
  <c r="G396" i="17"/>
  <c r="F396" i="17"/>
  <c r="E396" i="17"/>
  <c r="D396" i="17"/>
  <c r="C396" i="17"/>
  <c r="H387" i="17"/>
  <c r="G387" i="17"/>
  <c r="F387" i="17"/>
  <c r="E387" i="17"/>
  <c r="D387" i="17"/>
  <c r="C387" i="17"/>
  <c r="H374" i="17"/>
  <c r="G374" i="17"/>
  <c r="F374" i="17"/>
  <c r="E374" i="17"/>
  <c r="D374" i="17"/>
  <c r="C374" i="17"/>
  <c r="F373" i="17"/>
  <c r="E373" i="17"/>
  <c r="F372" i="17"/>
  <c r="E372" i="17"/>
  <c r="F371" i="17"/>
  <c r="E371" i="17"/>
  <c r="F370" i="17"/>
  <c r="E370" i="17"/>
  <c r="F369" i="17"/>
  <c r="E369" i="17"/>
  <c r="F368" i="17"/>
  <c r="E368" i="17"/>
  <c r="F367" i="17"/>
  <c r="E367" i="17"/>
  <c r="F366" i="17"/>
  <c r="E366" i="17"/>
  <c r="F365" i="17"/>
  <c r="E365" i="17"/>
  <c r="F364" i="17"/>
  <c r="E364" i="17"/>
  <c r="F363" i="17"/>
  <c r="E363" i="17"/>
  <c r="D362" i="17"/>
  <c r="C362" i="17"/>
  <c r="H349" i="17"/>
  <c r="G349" i="17"/>
  <c r="F349" i="17"/>
  <c r="E349" i="17"/>
  <c r="D349" i="17"/>
  <c r="C349" i="17"/>
  <c r="F339" i="17"/>
  <c r="E339" i="17"/>
  <c r="D339" i="17"/>
  <c r="C339" i="17"/>
  <c r="H332" i="17"/>
  <c r="G332" i="17"/>
  <c r="F332" i="17"/>
  <c r="E332" i="17"/>
  <c r="D332" i="17"/>
  <c r="C332" i="17"/>
  <c r="H325" i="17"/>
  <c r="G325" i="17"/>
  <c r="F325" i="17"/>
  <c r="E325" i="17"/>
  <c r="D325" i="17"/>
  <c r="C325" i="17"/>
  <c r="H315" i="17"/>
  <c r="G315" i="17"/>
  <c r="F315" i="17"/>
  <c r="E315" i="17"/>
  <c r="D315" i="17"/>
  <c r="C315" i="17"/>
  <c r="F305" i="17"/>
  <c r="E305" i="17"/>
  <c r="D305" i="17"/>
  <c r="C305" i="17"/>
  <c r="F294" i="17"/>
  <c r="E294" i="17"/>
  <c r="D294" i="17"/>
  <c r="C294" i="17"/>
  <c r="H286" i="17"/>
  <c r="G286" i="17"/>
  <c r="F286" i="17"/>
  <c r="E286" i="17"/>
  <c r="D286" i="17"/>
  <c r="C286" i="17"/>
  <c r="F276" i="17"/>
  <c r="E276" i="17"/>
  <c r="D276" i="17"/>
  <c r="C276" i="17"/>
  <c r="H269" i="17"/>
  <c r="G269" i="17"/>
  <c r="F269" i="17"/>
  <c r="E269" i="17"/>
  <c r="D269" i="17"/>
  <c r="C269" i="17"/>
  <c r="H263" i="17"/>
  <c r="G263" i="17"/>
  <c r="G254" i="17"/>
  <c r="F263" i="17"/>
  <c r="E263" i="17"/>
  <c r="D263" i="17"/>
  <c r="C263" i="17"/>
  <c r="I135" i="17"/>
  <c r="H6" i="17"/>
  <c r="G6" i="17"/>
  <c r="F6" i="17"/>
  <c r="E6" i="17"/>
  <c r="D6" i="17"/>
  <c r="C6" i="17"/>
  <c r="D239" i="20"/>
  <c r="D220" i="20"/>
  <c r="D47" i="20"/>
  <c r="C239" i="20"/>
  <c r="C220" i="20"/>
  <c r="F47" i="20"/>
  <c r="G269" i="19"/>
  <c r="F311" i="19"/>
  <c r="C269" i="19"/>
  <c r="F378" i="19"/>
  <c r="E378" i="19"/>
  <c r="E269" i="19"/>
  <c r="D669" i="19"/>
  <c r="E269" i="18"/>
  <c r="H238" i="18"/>
  <c r="H615" i="18"/>
  <c r="H674" i="18"/>
  <c r="D466" i="18"/>
  <c r="D456" i="18"/>
  <c r="G238" i="18"/>
  <c r="F269" i="18"/>
  <c r="F362" i="17"/>
  <c r="C254" i="17"/>
  <c r="D254" i="17"/>
  <c r="D498" i="17"/>
  <c r="D657" i="17"/>
  <c r="D784" i="17"/>
  <c r="H254" i="17"/>
  <c r="E362" i="17"/>
  <c r="C676" i="17"/>
  <c r="C657" i="17"/>
  <c r="C784" i="17"/>
  <c r="F254" i="17"/>
  <c r="E254" i="17"/>
  <c r="E238" i="18"/>
  <c r="E674" i="18" s="1"/>
  <c r="H678" i="17"/>
  <c r="H784" i="17"/>
  <c r="D269" i="19"/>
  <c r="G764" i="19"/>
  <c r="G678" i="17"/>
  <c r="G784" i="17"/>
  <c r="F269" i="19"/>
  <c r="C522" i="19"/>
  <c r="H109" i="20"/>
  <c r="H356" i="20" s="1"/>
  <c r="G636" i="18"/>
  <c r="G674" i="18" s="1"/>
  <c r="E47" i="20"/>
  <c r="G109" i="20"/>
  <c r="E784" i="17"/>
  <c r="C456" i="18"/>
  <c r="G220" i="20"/>
  <c r="G356" i="20" s="1"/>
  <c r="F498" i="17"/>
  <c r="F657" i="17"/>
  <c r="H269" i="19"/>
  <c r="E510" i="19"/>
  <c r="E764" i="19" s="1"/>
  <c r="Y33" i="16"/>
  <c r="X33" i="16"/>
  <c r="W33" i="16"/>
  <c r="V33" i="16"/>
  <c r="U33" i="16"/>
  <c r="T33" i="16"/>
  <c r="S33" i="16"/>
  <c r="R33" i="16"/>
  <c r="Q33" i="16"/>
  <c r="P33" i="16"/>
  <c r="O33" i="16"/>
  <c r="N33" i="16"/>
  <c r="M33" i="16"/>
  <c r="L33" i="16"/>
  <c r="K33" i="16"/>
  <c r="J33" i="16"/>
  <c r="I33" i="16"/>
  <c r="H33" i="16"/>
  <c r="G33" i="16"/>
  <c r="F33" i="16"/>
  <c r="E33" i="16"/>
  <c r="D33" i="16"/>
  <c r="C33" i="16"/>
  <c r="F784" i="17"/>
  <c r="Q101" i="15"/>
  <c r="P101" i="15"/>
  <c r="M101" i="15"/>
  <c r="L101" i="15"/>
  <c r="C101" i="15"/>
  <c r="O94" i="15"/>
  <c r="N94" i="15"/>
  <c r="M94" i="15"/>
  <c r="L94" i="15"/>
  <c r="K94" i="15"/>
  <c r="J94" i="15"/>
  <c r="I94" i="15"/>
  <c r="H94" i="15"/>
  <c r="A75" i="15"/>
  <c r="A76" i="15"/>
  <c r="A77" i="15"/>
  <c r="A78" i="15"/>
  <c r="A79" i="15"/>
  <c r="A80" i="15"/>
  <c r="A81" i="15"/>
  <c r="A82" i="15"/>
  <c r="A83" i="15"/>
  <c r="A84" i="15"/>
  <c r="A85" i="15"/>
  <c r="A86" i="15"/>
  <c r="A87" i="15"/>
  <c r="A88" i="15"/>
  <c r="A89" i="15"/>
  <c r="A90" i="15"/>
  <c r="A91" i="15"/>
  <c r="A92" i="15"/>
  <c r="A93" i="15"/>
  <c r="D73" i="15"/>
  <c r="C73" i="15"/>
  <c r="C40" i="15"/>
  <c r="R5" i="15"/>
  <c r="N5" i="15"/>
  <c r="L5" i="15"/>
  <c r="K5" i="15"/>
  <c r="H5" i="15"/>
  <c r="G5" i="15"/>
  <c r="F5" i="15"/>
  <c r="E5" i="15"/>
  <c r="D5" i="15"/>
  <c r="C5" i="15"/>
  <c r="K119" i="14"/>
  <c r="J119" i="14"/>
  <c r="I119" i="14"/>
  <c r="F119" i="14"/>
  <c r="E119" i="14"/>
  <c r="D119" i="14"/>
  <c r="C119" i="14"/>
  <c r="K101" i="14"/>
  <c r="J101" i="14"/>
  <c r="I101" i="14"/>
  <c r="H101" i="14"/>
  <c r="G101" i="14"/>
  <c r="F101" i="14"/>
  <c r="E101" i="14"/>
  <c r="D101" i="14"/>
  <c r="C101" i="14"/>
  <c r="K94" i="14"/>
  <c r="J94" i="14"/>
  <c r="I94" i="14"/>
  <c r="F94" i="14"/>
  <c r="E94" i="14"/>
  <c r="C94" i="14"/>
  <c r="A75" i="14"/>
  <c r="A76" i="14"/>
  <c r="A77" i="14"/>
  <c r="A78" i="14"/>
  <c r="A79" i="14"/>
  <c r="A80" i="14"/>
  <c r="A81" i="14"/>
  <c r="A82" i="14"/>
  <c r="A83" i="14"/>
  <c r="A84" i="14"/>
  <c r="A85" i="14"/>
  <c r="A86" i="14"/>
  <c r="A87" i="14"/>
  <c r="A88" i="14"/>
  <c r="A89" i="14"/>
  <c r="A90" i="14"/>
  <c r="A91" i="14"/>
  <c r="A92" i="14"/>
  <c r="A93" i="14"/>
  <c r="K73" i="14"/>
  <c r="J73" i="14"/>
  <c r="I73" i="14"/>
  <c r="F73" i="14"/>
  <c r="E73" i="14"/>
  <c r="C73" i="14"/>
  <c r="K40" i="14"/>
  <c r="J40" i="14"/>
  <c r="I40" i="14"/>
  <c r="F40" i="14"/>
  <c r="E40" i="14"/>
  <c r="D40" i="14"/>
  <c r="C40" i="14"/>
  <c r="I27" i="14"/>
  <c r="G27" i="14"/>
  <c r="F27" i="14"/>
  <c r="E27" i="14"/>
  <c r="C27" i="14"/>
  <c r="K5" i="14"/>
  <c r="J5" i="14"/>
  <c r="I5" i="14"/>
  <c r="G5" i="14"/>
  <c r="F5" i="14"/>
  <c r="E5" i="14"/>
  <c r="D5" i="14"/>
  <c r="C5" i="14"/>
  <c r="E122" i="11"/>
  <c r="E106" i="11"/>
  <c r="E99" i="11"/>
  <c r="E97" i="11"/>
  <c r="E84" i="11"/>
  <c r="E93" i="11"/>
  <c r="E88" i="11"/>
  <c r="E85" i="11"/>
  <c r="E73" i="11"/>
  <c r="E64" i="11"/>
  <c r="E52" i="11"/>
  <c r="A54" i="11"/>
  <c r="A55" i="11"/>
  <c r="A56" i="11"/>
  <c r="A57" i="11"/>
  <c r="A58" i="11"/>
  <c r="A59" i="11"/>
  <c r="A60" i="11"/>
  <c r="A61" i="11"/>
  <c r="A62" i="11"/>
  <c r="A63" i="11"/>
  <c r="A64" i="11"/>
  <c r="A65" i="11"/>
  <c r="A66" i="11"/>
  <c r="A67" i="11"/>
  <c r="A68" i="11"/>
  <c r="A69" i="11"/>
  <c r="A70" i="11"/>
  <c r="A71" i="11"/>
  <c r="A72" i="11"/>
  <c r="E44" i="11"/>
  <c r="E42" i="11"/>
  <c r="E38" i="11"/>
  <c r="E31" i="11"/>
  <c r="E28" i="11"/>
  <c r="E23" i="11"/>
  <c r="E21" i="11"/>
  <c r="E19" i="11"/>
  <c r="E17" i="11"/>
  <c r="E10" i="11"/>
  <c r="E6" i="11"/>
  <c r="G125" i="9"/>
  <c r="E125" i="9"/>
  <c r="D125" i="9"/>
  <c r="C125" i="9"/>
  <c r="J107" i="9"/>
  <c r="J143" i="9" s="1"/>
  <c r="I107" i="9"/>
  <c r="I143" i="9"/>
  <c r="D107" i="9"/>
  <c r="C107" i="9"/>
  <c r="A88" i="9"/>
  <c r="A89" i="9" s="1"/>
  <c r="A90" i="9" s="1"/>
  <c r="A91" i="9" s="1"/>
  <c r="A92" i="9" s="1"/>
  <c r="A93" i="9" s="1"/>
  <c r="A94" i="9" s="1"/>
  <c r="A95" i="9" s="1"/>
  <c r="A96" i="9" s="1"/>
  <c r="A97" i="9" s="1"/>
  <c r="A98" i="9" s="1"/>
  <c r="A99" i="9" s="1"/>
  <c r="A100" i="9" s="1"/>
  <c r="A101" i="9" s="1"/>
  <c r="A102" i="9" s="1"/>
  <c r="A103" i="9" s="1"/>
  <c r="A104" i="9" s="1"/>
  <c r="A105" i="9" s="1"/>
  <c r="A106" i="9" s="1"/>
  <c r="F86" i="9"/>
  <c r="F143" i="9"/>
  <c r="D86" i="9"/>
  <c r="C86" i="9"/>
  <c r="E52" i="9"/>
  <c r="D52" i="9"/>
  <c r="C52" i="9"/>
  <c r="H26" i="9"/>
  <c r="D26" i="9"/>
  <c r="C26" i="9"/>
  <c r="H7" i="9"/>
  <c r="G7" i="9"/>
  <c r="E7" i="9"/>
  <c r="D7" i="9"/>
  <c r="C7" i="9"/>
  <c r="G124" i="10"/>
  <c r="F124" i="10"/>
  <c r="E124" i="10"/>
  <c r="D124" i="10"/>
  <c r="C124" i="10"/>
  <c r="G107" i="10"/>
  <c r="E107" i="10"/>
  <c r="D107" i="10"/>
  <c r="C107" i="10"/>
  <c r="A88" i="10"/>
  <c r="A89" i="10" s="1"/>
  <c r="A90" i="10" s="1"/>
  <c r="A91" i="10" s="1"/>
  <c r="A92" i="10" s="1"/>
  <c r="A93" i="10" s="1"/>
  <c r="A94" i="10" s="1"/>
  <c r="A95" i="10" s="1"/>
  <c r="A96" i="10" s="1"/>
  <c r="A97" i="10" s="1"/>
  <c r="A98" i="10" s="1"/>
  <c r="A99" i="10" s="1"/>
  <c r="A100" i="10" s="1"/>
  <c r="A101" i="10" s="1"/>
  <c r="A102" i="10" s="1"/>
  <c r="A103" i="10" s="1"/>
  <c r="A104" i="10" s="1"/>
  <c r="A105" i="10" s="1"/>
  <c r="A106" i="10" s="1"/>
  <c r="G86" i="10"/>
  <c r="F86" i="10"/>
  <c r="E86" i="10"/>
  <c r="D86" i="10"/>
  <c r="C86" i="10"/>
  <c r="D52" i="10"/>
  <c r="C52" i="10"/>
  <c r="F38" i="10"/>
  <c r="E26" i="10"/>
  <c r="D26" i="10"/>
  <c r="C26" i="10"/>
  <c r="G7" i="10"/>
  <c r="F7" i="10"/>
  <c r="E7" i="10"/>
  <c r="D7" i="10"/>
  <c r="C7" i="10"/>
  <c r="E24" i="7"/>
  <c r="D24" i="7"/>
  <c r="F959" i="6"/>
  <c r="F951" i="6"/>
  <c r="F930" i="6"/>
  <c r="F923" i="6"/>
  <c r="F915" i="6"/>
  <c r="F900" i="6"/>
  <c r="F869" i="6"/>
  <c r="F856" i="6"/>
  <c r="F842" i="6"/>
  <c r="F834" i="6"/>
  <c r="F685" i="6"/>
  <c r="F680" i="6"/>
  <c r="F667" i="6"/>
  <c r="F656" i="6"/>
  <c r="F639" i="6"/>
  <c r="F628" i="6"/>
  <c r="F619" i="6"/>
  <c r="F616" i="6"/>
  <c r="F610" i="6"/>
  <c r="F602" i="6"/>
  <c r="F592" i="6"/>
  <c r="F584" i="6"/>
  <c r="F574" i="6"/>
  <c r="F566" i="6"/>
  <c r="F542" i="6"/>
  <c r="F534" i="6"/>
  <c r="F521" i="6"/>
  <c r="F515" i="6"/>
  <c r="F504" i="6"/>
  <c r="F495" i="6"/>
  <c r="F487" i="6"/>
  <c r="F276" i="6"/>
  <c r="F263" i="6"/>
  <c r="F202" i="6"/>
  <c r="F190" i="6"/>
  <c r="F180" i="6"/>
  <c r="F175" i="6"/>
  <c r="F152" i="6"/>
  <c r="F144" i="6"/>
  <c r="F130" i="6"/>
  <c r="F123" i="6"/>
  <c r="F114" i="6"/>
  <c r="F104" i="6"/>
  <c r="F93" i="6"/>
  <c r="F83" i="6"/>
  <c r="F74" i="6"/>
  <c r="F50" i="6"/>
  <c r="F44" i="6"/>
  <c r="F35" i="6"/>
  <c r="F20" i="6"/>
  <c r="F15" i="6"/>
  <c r="F6" i="6"/>
  <c r="F5" i="6" s="1"/>
  <c r="F833" i="6"/>
  <c r="D143" i="9"/>
  <c r="H143" i="9"/>
  <c r="E5" i="11"/>
  <c r="E126" i="11"/>
  <c r="F486" i="6"/>
  <c r="G143" i="9"/>
  <c r="C143" i="9"/>
  <c r="E143" i="9"/>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N185" i="1"/>
  <c r="N184" i="1"/>
  <c r="N183" i="1"/>
  <c r="N182" i="1"/>
  <c r="N5" i="1"/>
  <c r="N6" i="1"/>
  <c r="N7" i="1"/>
  <c r="N8" i="1"/>
  <c r="N9" i="1"/>
  <c r="N10" i="1"/>
  <c r="N11" i="1"/>
  <c r="N12" i="1"/>
  <c r="N13" i="1"/>
  <c r="N14" i="1"/>
  <c r="N15" i="1"/>
  <c r="N16" i="1"/>
  <c r="N17" i="1"/>
  <c r="N18"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60" i="1"/>
  <c r="N61" i="1"/>
  <c r="N62" i="1"/>
  <c r="N63" i="1"/>
  <c r="N64" i="1"/>
  <c r="N65" i="1"/>
  <c r="N66" i="1"/>
  <c r="N67" i="1"/>
  <c r="N68" i="1"/>
  <c r="N69" i="1"/>
  <c r="N70" i="1"/>
  <c r="N71" i="1"/>
  <c r="N72" i="1"/>
  <c r="N73" i="1"/>
  <c r="N74" i="1"/>
  <c r="N76" i="1"/>
  <c r="N77" i="1"/>
  <c r="N78" i="1"/>
  <c r="N79" i="1"/>
  <c r="N80" i="1"/>
  <c r="N81" i="1"/>
  <c r="N82" i="1"/>
  <c r="N83" i="1"/>
  <c r="N84" i="1"/>
  <c r="N85" i="1"/>
  <c r="N86" i="1"/>
  <c r="N90" i="1"/>
  <c r="N91" i="1"/>
  <c r="N92" i="1"/>
  <c r="N93" i="1"/>
  <c r="N94" i="1"/>
  <c r="N95" i="1"/>
  <c r="N96" i="1"/>
  <c r="N97" i="1"/>
  <c r="N99" i="1"/>
  <c r="N100" i="1"/>
  <c r="N101" i="1"/>
  <c r="N102" i="1"/>
  <c r="N105" i="1"/>
  <c r="N106" i="1"/>
  <c r="N107" i="1"/>
  <c r="N108" i="1"/>
  <c r="N109" i="1"/>
  <c r="N110" i="1"/>
  <c r="N111" i="1"/>
  <c r="N112" i="1"/>
  <c r="N113" i="1"/>
  <c r="N114" i="1"/>
  <c r="N115" i="1"/>
  <c r="N116" i="1"/>
  <c r="N119" i="1"/>
  <c r="N120" i="1"/>
  <c r="N121" i="1"/>
  <c r="N122" i="1"/>
  <c r="N123" i="1"/>
  <c r="N124" i="1"/>
  <c r="N125" i="1"/>
  <c r="N126" i="1"/>
  <c r="N127" i="1"/>
  <c r="N128" i="1"/>
  <c r="N130" i="1"/>
  <c r="N131" i="1"/>
  <c r="N132" i="1"/>
  <c r="N133" i="1"/>
  <c r="N134" i="1"/>
  <c r="N135" i="1"/>
  <c r="N136" i="1"/>
  <c r="N137" i="1"/>
  <c r="N139" i="1"/>
  <c r="N140" i="1"/>
  <c r="N151" i="1"/>
  <c r="N152" i="1"/>
  <c r="N153" i="1"/>
  <c r="N154" i="1"/>
  <c r="N155" i="1"/>
  <c r="N156" i="1"/>
  <c r="N157" i="1"/>
  <c r="N158" i="1"/>
  <c r="N159" i="1"/>
  <c r="N160" i="1"/>
  <c r="N161" i="1"/>
  <c r="N162" i="1"/>
  <c r="N163" i="1"/>
  <c r="N164" i="1"/>
  <c r="N165" i="1"/>
  <c r="N174" i="1"/>
  <c r="N175" i="1"/>
  <c r="N4" i="1"/>
  <c r="D154" i="10" l="1"/>
  <c r="F154" i="10"/>
  <c r="C154" i="10"/>
  <c r="E154" i="10"/>
  <c r="G154" i="10"/>
  <c r="M11" i="7"/>
  <c r="C113" i="20"/>
  <c r="C109" i="20" s="1"/>
  <c r="E109" i="20"/>
  <c r="E356" i="20" s="1"/>
  <c r="C356" i="20"/>
  <c r="D113" i="20"/>
  <c r="D109" i="20" s="1"/>
  <c r="D356" i="20" s="1"/>
  <c r="F109" i="20"/>
  <c r="F356" i="20" s="1"/>
  <c r="D522" i="19"/>
  <c r="D510" i="19" s="1"/>
  <c r="D764" i="19" s="1"/>
  <c r="F510" i="19"/>
  <c r="F764" i="19" s="1"/>
  <c r="C764" i="19"/>
  <c r="F674" i="18"/>
</calcChain>
</file>

<file path=xl/comments1.xml><?xml version="1.0" encoding="utf-8"?>
<comments xmlns="http://schemas.openxmlformats.org/spreadsheetml/2006/main">
  <authors>
    <author>Smart</author>
  </authors>
  <commentList>
    <comment ref="B713" authorId="0">
      <text>
        <r>
          <rPr>
            <b/>
            <sz val="8"/>
            <color indexed="81"/>
            <rFont val="Tahoma"/>
            <family val="2"/>
          </rPr>
          <t>Smart:</t>
        </r>
        <r>
          <rPr>
            <sz val="8"/>
            <color indexed="81"/>
            <rFont val="Tahoma"/>
            <family val="2"/>
          </rPr>
          <t xml:space="preserve">
chỉ báo cột tổng số hộ
chi tiết ko có</t>
        </r>
      </text>
    </comment>
    <comment ref="B745" authorId="0">
      <text>
        <r>
          <rPr>
            <b/>
            <sz val="8"/>
            <color indexed="81"/>
            <rFont val="Tahoma"/>
            <family val="2"/>
          </rPr>
          <t>Smart:</t>
        </r>
        <r>
          <rPr>
            <sz val="8"/>
            <color indexed="81"/>
            <rFont val="Tahoma"/>
            <family val="2"/>
          </rPr>
          <t xml:space="preserve">
tang dot bien 2011</t>
        </r>
      </text>
    </comment>
    <comment ref="B753" authorId="0">
      <text>
        <r>
          <rPr>
            <b/>
            <sz val="8"/>
            <color indexed="81"/>
            <rFont val="Tahoma"/>
            <family val="2"/>
          </rPr>
          <t>Smart:</t>
        </r>
        <r>
          <rPr>
            <sz val="8"/>
            <color indexed="81"/>
            <rFont val="Tahoma"/>
            <family val="2"/>
          </rPr>
          <t xml:space="preserve">
b/c xem lại</t>
        </r>
      </text>
    </comment>
    <comment ref="B799" authorId="0">
      <text>
        <r>
          <rPr>
            <b/>
            <sz val="8"/>
            <color indexed="81"/>
            <rFont val="Tahoma"/>
            <family val="2"/>
          </rPr>
          <t>Smart:</t>
        </r>
        <r>
          <rPr>
            <sz val="8"/>
            <color indexed="81"/>
            <rFont val="Tahoma"/>
            <family val="2"/>
          </rPr>
          <t xml:space="preserve">
có cụ thể tên từng hộ, tốt</t>
        </r>
      </text>
    </comment>
  </commentList>
</comments>
</file>

<file path=xl/sharedStrings.xml><?xml version="1.0" encoding="utf-8"?>
<sst xmlns="http://schemas.openxmlformats.org/spreadsheetml/2006/main" count="13478" uniqueCount="3569">
  <si>
    <t>STT</t>
  </si>
  <si>
    <t>Tên trang thiết bị</t>
  </si>
  <si>
    <t>Công an</t>
  </si>
  <si>
    <t>Chiếc</t>
  </si>
  <si>
    <t>Ca nô</t>
  </si>
  <si>
    <t>Cái</t>
  </si>
  <si>
    <t>Máy dò mìn</t>
  </si>
  <si>
    <t>Cưa tay</t>
  </si>
  <si>
    <t>Cưa cá mập</t>
  </si>
  <si>
    <t>Câu liêm</t>
  </si>
  <si>
    <t>Phao tròn</t>
  </si>
  <si>
    <t>Tàu ST1200</t>
  </si>
  <si>
    <t>Ca nô 15ML</t>
  </si>
  <si>
    <t>Phao bè</t>
  </si>
  <si>
    <t>Ca nô KpbIM</t>
  </si>
  <si>
    <t>Máy đẩy YAMAHA</t>
  </si>
  <si>
    <t>Máy đẩy Trung Quốc</t>
  </si>
  <si>
    <t>Dao tông, dao phát</t>
  </si>
  <si>
    <t>Xô, thùng</t>
  </si>
  <si>
    <t>Áo phao</t>
  </si>
  <si>
    <t>Bình AB (MFZ)</t>
  </si>
  <si>
    <t>Nhà bạt đại đội</t>
  </si>
  <si>
    <t>Nhà bạt trung đội</t>
  </si>
  <si>
    <t>Nhà bạt tiểu đội</t>
  </si>
  <si>
    <t>Xe chở quân</t>
  </si>
  <si>
    <t>Máy cưa gỗ STIHL</t>
  </si>
  <si>
    <t>Tàu sắt 225 cv</t>
  </si>
  <si>
    <t>Ca nô 240cv</t>
  </si>
  <si>
    <t>Ca nô 120cv</t>
  </si>
  <si>
    <t>Ca nô 90cv</t>
  </si>
  <si>
    <t>Ca nô 85cv</t>
  </si>
  <si>
    <t>Ca nô 75cv</t>
  </si>
  <si>
    <t>Ca nô 40cv</t>
  </si>
  <si>
    <t>Ca nô 25cv</t>
  </si>
  <si>
    <t>Ca nô 15cv</t>
  </si>
  <si>
    <t>Máy đẩy 40cv</t>
  </si>
  <si>
    <t xml:space="preserve">Vỏ xuồng cao su </t>
  </si>
  <si>
    <t>Ghe nhôm máy cole 6,5cv</t>
  </si>
  <si>
    <t xml:space="preserve">Ghe nhôm </t>
  </si>
  <si>
    <t>Máy nổ phát điện 200KVA</t>
  </si>
  <si>
    <t>Máy nổ phát điện 250KVA</t>
  </si>
  <si>
    <t>Dàn đèn chiếu sáng động cơ</t>
  </si>
  <si>
    <t>Máy nổ phát điện 30KVA</t>
  </si>
  <si>
    <t>Máy nổ phát điện 10KVA</t>
  </si>
  <si>
    <t>Máy nổ phát điện các loại đến 5KVA</t>
  </si>
  <si>
    <t>Sở y tế</t>
  </si>
  <si>
    <t>Xe ô tô cấp cứu</t>
  </si>
  <si>
    <t>Xe công vụ</t>
  </si>
  <si>
    <t>Nhà cao tầng</t>
  </si>
  <si>
    <t>Lít</t>
  </si>
  <si>
    <t>Kg</t>
  </si>
  <si>
    <t>Bộ</t>
  </si>
  <si>
    <t>Áo phao cứu sinh</t>
  </si>
  <si>
    <t>Bao cát nhựa</t>
  </si>
  <si>
    <t>Bình bọt chữa cháy</t>
  </si>
  <si>
    <t>Bình bọt CO2: S-1.5</t>
  </si>
  <si>
    <t>Bình bọt T-10</t>
  </si>
  <si>
    <t>Bình chữa cháy</t>
  </si>
  <si>
    <t>Bình CO2 chữa cháy</t>
  </si>
  <si>
    <t>Bình cứu hoả</t>
  </si>
  <si>
    <t>Bộ VSN 1500</t>
  </si>
  <si>
    <t>Các loại xe khác</t>
  </si>
  <si>
    <t>Câu liêm, vỹ dập lửa</t>
  </si>
  <si>
    <t>Chân vịt</t>
  </si>
  <si>
    <t>Cuốc</t>
  </si>
  <si>
    <t>Cuốc, xẻng</t>
  </si>
  <si>
    <t>Dụng cụ khác</t>
  </si>
  <si>
    <t>Dụng cụ thô sơ khác</t>
  </si>
  <si>
    <t>Kéo cắt</t>
  </si>
  <si>
    <t>Lán cứu hoả nhà kho</t>
  </si>
  <si>
    <t>Máy bơm nước</t>
  </si>
  <si>
    <t>Máy đẩy TOHASTU</t>
  </si>
  <si>
    <t>Máy ép hơi</t>
  </si>
  <si>
    <t>Máy nổ</t>
  </si>
  <si>
    <t>Máy phát điện</t>
  </si>
  <si>
    <t>Nhà bạt 24,5m2</t>
  </si>
  <si>
    <t>Nhà bạt loại (16,5m2)</t>
  </si>
  <si>
    <t>Phao tập thể</t>
  </si>
  <si>
    <t>Tàu tuần tiểu</t>
  </si>
  <si>
    <t>Thiết bị chửa cháy</t>
  </si>
  <si>
    <t>Thuyền 22T</t>
  </si>
  <si>
    <t>Thuyền Cao su</t>
  </si>
  <si>
    <t>Thuyền Crum</t>
  </si>
  <si>
    <t>Thuyền Máy</t>
  </si>
  <si>
    <t>Thuyền nhôm</t>
  </si>
  <si>
    <t>Vật chất khác</t>
  </si>
  <si>
    <t>Vĩ dập lửa</t>
  </si>
  <si>
    <t>Vỏ Ca nô 15ML</t>
  </si>
  <si>
    <t>Xe chỉ huy</t>
  </si>
  <si>
    <t>Xe máy chỉ huy</t>
  </si>
  <si>
    <t>Xe tải</t>
  </si>
  <si>
    <t>Xẻng</t>
  </si>
  <si>
    <t>Xẻng, cuốc</t>
  </si>
  <si>
    <t>Xuồng ST750</t>
  </si>
  <si>
    <t>Máy cưa</t>
  </si>
  <si>
    <t>Rựa</t>
  </si>
  <si>
    <t>Đá hộc</t>
  </si>
  <si>
    <t>Biên phòng</t>
  </si>
  <si>
    <t>Xe ô tô</t>
  </si>
  <si>
    <t xml:space="preserve">Xe máy </t>
  </si>
  <si>
    <t>UBMTTQ</t>
  </si>
  <si>
    <t>Xe 3 chỗ</t>
  </si>
  <si>
    <t>Cảng vụ</t>
  </si>
  <si>
    <t>Máy Icom IC-M57</t>
  </si>
  <si>
    <t>Máy Icom IC-M59</t>
  </si>
  <si>
    <t>Máy Icom IC-M72</t>
  </si>
  <si>
    <t>Máy Icom IC-M73</t>
  </si>
  <si>
    <t>Máy phát điện 3 pha 20KVA</t>
  </si>
  <si>
    <t>Ca nô 60 CV</t>
  </si>
  <si>
    <t>Cipro</t>
  </si>
  <si>
    <t>Doxy</t>
  </si>
  <si>
    <t>Rifamycin</t>
  </si>
  <si>
    <t>ORS</t>
  </si>
  <si>
    <t>Para</t>
  </si>
  <si>
    <t>Vit C</t>
  </si>
  <si>
    <t xml:space="preserve">Dây chuyền </t>
  </si>
  <si>
    <t>Ringer</t>
  </si>
  <si>
    <t>Đơn vị</t>
  </si>
  <si>
    <t>Stt</t>
  </si>
  <si>
    <t>(lít)</t>
  </si>
  <si>
    <t>NaCl</t>
  </si>
  <si>
    <t>(lit)</t>
  </si>
  <si>
    <t>Ery</t>
  </si>
  <si>
    <t>(viên 250mg)</t>
  </si>
  <si>
    <t>(viên 500mg )</t>
  </si>
  <si>
    <t>(viên 100mg)</t>
  </si>
  <si>
    <t>(gói )</t>
  </si>
  <si>
    <t xml:space="preserve">(viên 500mg) </t>
  </si>
  <si>
    <t xml:space="preserve">( viên 500mg ) </t>
  </si>
  <si>
    <t xml:space="preserve">(bộ ) </t>
  </si>
  <si>
    <t xml:space="preserve">Kim én </t>
  </si>
  <si>
    <t xml:space="preserve">(cái) </t>
  </si>
  <si>
    <t>22,5</t>
  </si>
  <si>
    <t>40,5</t>
  </si>
  <si>
    <t>12,5</t>
  </si>
  <si>
    <t>Rựa cán dài</t>
  </si>
  <si>
    <t>Sào chống</t>
  </si>
  <si>
    <t>Xe tải ben 10T</t>
  </si>
  <si>
    <t>Máy ủi 108CV</t>
  </si>
  <si>
    <t>Máy san 108CV</t>
  </si>
  <si>
    <t>Máy xúc lật</t>
  </si>
  <si>
    <t>Máy xúc đào</t>
  </si>
  <si>
    <t>Máy cắt bê tông</t>
  </si>
  <si>
    <t xml:space="preserve">Rọ đá </t>
  </si>
  <si>
    <t>Dầm I450, dài 09m</t>
  </si>
  <si>
    <t>Rào chắn (cao 0,8,  dài 1,5)</t>
  </si>
  <si>
    <t>Máy san</t>
  </si>
  <si>
    <t>Máy ủi</t>
  </si>
  <si>
    <t>Máy đầm cóc</t>
  </si>
  <si>
    <t>Xe ben 0,5T</t>
  </si>
  <si>
    <t>Máy lu bánh thép 8T</t>
  </si>
  <si>
    <t>Sở GTVT</t>
  </si>
  <si>
    <t>Cảng cá</t>
  </si>
  <si>
    <t>Bình chữa cháy các loại</t>
  </si>
  <si>
    <t>Máy  đẩy  YAMAHA 60cv</t>
  </si>
  <si>
    <t>Bộ đàm SS 3900 VHP</t>
  </si>
  <si>
    <t>Bộ đàm tầm xa hiệu ICOM 710</t>
  </si>
  <si>
    <t>Bộ đàm tầm xa hiệu ICOM 718</t>
  </si>
  <si>
    <t>Xe ô tô 12 chỗ</t>
  </si>
  <si>
    <t>Xe tải SUZUKI</t>
  </si>
  <si>
    <t>Xe chở hàng</t>
  </si>
  <si>
    <t>Xe kéo</t>
  </si>
  <si>
    <t>Máy phát điện 15 và 125 KVA</t>
  </si>
  <si>
    <t>Phao cứu sinh</t>
  </si>
  <si>
    <t>Dây neo</t>
  </si>
  <si>
    <t>Xăng</t>
  </si>
  <si>
    <t>Dầu hoả</t>
  </si>
  <si>
    <t>Dầu Diezel</t>
  </si>
  <si>
    <t>Nhà bạc 60m2</t>
  </si>
  <si>
    <t>Đèn chống bão, đèn pin</t>
  </si>
  <si>
    <t>Lương thực: gạo</t>
  </si>
  <si>
    <t xml:space="preserve">Áo đi mưa </t>
  </si>
  <si>
    <t>m</t>
  </si>
  <si>
    <t>Tổng</t>
  </si>
  <si>
    <t>Máy đẩy TOHASTU40cv</t>
  </si>
  <si>
    <t>Máy YAMAHA 25cv</t>
  </si>
  <si>
    <t>Nhà bạt các loại (16,5m2, 24,5m2)</t>
  </si>
  <si>
    <t xml:space="preserve">Đơn vị </t>
  </si>
  <si>
    <r>
      <t>m</t>
    </r>
    <r>
      <rPr>
        <vertAlign val="superscript"/>
        <sz val="12"/>
        <color theme="1"/>
        <rFont val="Times New Roman"/>
        <family val="1"/>
      </rPr>
      <t>3</t>
    </r>
  </si>
  <si>
    <t>Máy phát điện có hệ thống đè pha  chiếu sáng (Mỹ)</t>
  </si>
  <si>
    <r>
      <t>Máy đẩy YAMAHA(</t>
    </r>
    <r>
      <rPr>
        <sz val="11"/>
        <color theme="1"/>
        <rFont val="Times New Roman"/>
        <family val="1"/>
      </rPr>
      <t>65cv, 25cv, 15cv</t>
    </r>
    <r>
      <rPr>
        <sz val="12"/>
        <color theme="1"/>
        <rFont val="Times New Roman"/>
        <family val="1"/>
      </rPr>
      <t>)</t>
    </r>
  </si>
  <si>
    <t>Tàu Cảng vụ TT Huế 02 CS 80 HP</t>
  </si>
  <si>
    <t xml:space="preserve">Kho VP BCH PCLB + Các hồ chứa </t>
  </si>
  <si>
    <t>Kho VP BCH PCLB</t>
  </si>
  <si>
    <t>Nhà bạt 24.75 m2</t>
  </si>
  <si>
    <t>Bao dệt PP</t>
  </si>
  <si>
    <t xml:space="preserve">Rọ thép </t>
  </si>
  <si>
    <t>Vải lọc</t>
  </si>
  <si>
    <r>
      <t>m</t>
    </r>
    <r>
      <rPr>
        <vertAlign val="superscript"/>
        <sz val="12"/>
        <color theme="1"/>
        <rFont val="Times New Roman"/>
        <family val="1"/>
      </rPr>
      <t>2</t>
    </r>
  </si>
  <si>
    <t>Phương tiện, vật tư</t>
  </si>
  <si>
    <t>Bao tải, bao cát</t>
  </si>
  <si>
    <t>Cát</t>
  </si>
  <si>
    <t>Búa tạ</t>
  </si>
  <si>
    <t>Dao, rựa</t>
  </si>
  <si>
    <t>Xà beng</t>
  </si>
  <si>
    <t>Bộ đàm</t>
  </si>
  <si>
    <t>Búa nhổ đinh</t>
  </si>
  <si>
    <t>Đá 1x2</t>
  </si>
  <si>
    <t>Đá 4x6</t>
  </si>
  <si>
    <t>Đất</t>
  </si>
  <si>
    <t>Rọ đá</t>
  </si>
  <si>
    <t>Vải địa kỹ thuật</t>
  </si>
  <si>
    <t>Xăng xe máy</t>
  </si>
  <si>
    <t>Xe rùa</t>
  </si>
  <si>
    <t>Vải bạt</t>
  </si>
  <si>
    <t xml:space="preserve"> Xe máy</t>
  </si>
  <si>
    <t>Bạc xác rắn</t>
  </si>
  <si>
    <t>Bạt che mưa</t>
  </si>
  <si>
    <t>Búa rung</t>
  </si>
  <si>
    <t>Bút thử điện</t>
  </si>
  <si>
    <t>Cọc gỗ</t>
  </si>
  <si>
    <t>Cọc sắt</t>
  </si>
  <si>
    <t>Cọc thép (Mua 2014)</t>
  </si>
  <si>
    <t>Cọc thép V65 dài 1,5m</t>
  </si>
  <si>
    <t>Cọc tre</t>
  </si>
  <si>
    <t>Cọc tre hoặc cọc gỗ</t>
  </si>
  <si>
    <t>Cuốc chim, cuốc bàn</t>
  </si>
  <si>
    <t>Dây kẽm(Mua 2015)</t>
  </si>
  <si>
    <t>Dây thép cột</t>
  </si>
  <si>
    <t>Dây thép cột (2mm)</t>
  </si>
  <si>
    <t>Dây thép cột (4mm)</t>
  </si>
  <si>
    <t>Dây thừng</t>
  </si>
  <si>
    <t>Dây thừng (Mua 2010)</t>
  </si>
  <si>
    <t>Đèn pin sạc</t>
  </si>
  <si>
    <t>Đinh các loại</t>
  </si>
  <si>
    <t>Đồ đi mưa</t>
  </si>
  <si>
    <t>Kìm cắt</t>
  </si>
  <si>
    <t>Kìm điện</t>
  </si>
  <si>
    <t>Lọc</t>
  </si>
  <si>
    <t>Máy bơm</t>
  </si>
  <si>
    <t>Máy cẩu</t>
  </si>
  <si>
    <t>Máy đào</t>
  </si>
  <si>
    <t>Máy hàn cắt kim loại bằng hơi</t>
  </si>
  <si>
    <t>Máy pát điện 5 KVA</t>
  </si>
  <si>
    <t>Máy phát điện 100 KVA (thuê ngoài)</t>
  </si>
  <si>
    <t>Máy xúc lât</t>
  </si>
  <si>
    <t>Nhớt</t>
  </si>
  <si>
    <t>Ô tô</t>
  </si>
  <si>
    <t>Ô tô 12 tấn (thuê ngoài)</t>
  </si>
  <si>
    <t>Ô tô con</t>
  </si>
  <si>
    <t>Ô tô tải 12 tấn</t>
  </si>
  <si>
    <t>Palăng xích 1T</t>
  </si>
  <si>
    <t>Que hàn</t>
  </si>
  <si>
    <t>Rọ đá kích thước 1m x 2m x 0,5m</t>
  </si>
  <si>
    <t>Roăng củ tỏi</t>
  </si>
  <si>
    <t>Tấm thép gia cố van cung dày 10mm</t>
  </si>
  <si>
    <t>Thang nhôm</t>
  </si>
  <si>
    <t>Tuốc nơ vít 2 chấu</t>
  </si>
  <si>
    <t>Tuốc nơ vít 4 chấu</t>
  </si>
  <si>
    <t>Ủng đi mưa</t>
  </si>
  <si>
    <t>Xe bán tải</t>
  </si>
  <si>
    <t>Xe ben 8,5 tấn</t>
  </si>
  <si>
    <t>Xe chở người 24 chỗ</t>
  </si>
  <si>
    <t>Xe lu 8 Tấn</t>
  </si>
  <si>
    <t>Xe ô tô 4 chỗ - bán tải</t>
  </si>
  <si>
    <t>Xe ô tô 7 chỗ</t>
  </si>
  <si>
    <t>Xe ô tô tải 4,5 tấn - cầu 3,5 tấn</t>
  </si>
  <si>
    <t>Xe Ôtô 2 cầu</t>
  </si>
  <si>
    <t>Xô đựng</t>
  </si>
  <si>
    <t>Cọc</t>
  </si>
  <si>
    <t>M</t>
  </si>
  <si>
    <t>Đôi</t>
  </si>
  <si>
    <t>Hương Điền</t>
  </si>
  <si>
    <t>Bình Điền</t>
  </si>
  <si>
    <t>A Lưới</t>
  </si>
  <si>
    <t>Tả Trạch</t>
  </si>
  <si>
    <t>TT</t>
  </si>
  <si>
    <t>Tên xã, thị trấn</t>
  </si>
  <si>
    <t>Di dời tại chỗ</t>
  </si>
  <si>
    <t>I</t>
  </si>
  <si>
    <t>Huyện Phú Lộc</t>
  </si>
  <si>
    <t>Xã Lộc Bổn</t>
  </si>
  <si>
    <t>Đi bộ, xe máy</t>
  </si>
  <si>
    <t>Nhà văn hóa thôn</t>
  </si>
  <si>
    <t>Hòa Mỹ</t>
  </si>
  <si>
    <t>Xã Lộc Sơn</t>
  </si>
  <si>
    <t>Thôn Vinh Sơn</t>
  </si>
  <si>
    <t>Xen ghép nhà dân</t>
  </si>
  <si>
    <t>Thôn Xuân Sơn</t>
  </si>
  <si>
    <t>Thôn La Sơn</t>
  </si>
  <si>
    <t>Thôn An Sơn</t>
  </si>
  <si>
    <t>Xã Lộc An</t>
  </si>
  <si>
    <t>Nam Phổ Cần</t>
  </si>
  <si>
    <t>Nhà thờ họ Lê, họ Nguyễn, Chùa Nam Tiên</t>
  </si>
  <si>
    <t>Phước Mỹ</t>
  </si>
  <si>
    <t>Nhà thờ họ Lê</t>
  </si>
  <si>
    <t>An Lại</t>
  </si>
  <si>
    <t>Nhà thờ họ Nguyễn, họ Phạm, Trường tiểu học Tiến Lực</t>
  </si>
  <si>
    <t>Nam Phổ Hạ</t>
  </si>
  <si>
    <t>Trường THPT An Lương Đông, Trường THCS Lộc An, Trường mần non Tiến Lực</t>
  </si>
  <si>
    <t>Xuân Lai</t>
  </si>
  <si>
    <t>Thôn Nam</t>
  </si>
  <si>
    <t>Nhà thờ họ Lê, họ Trần, họ Mai</t>
  </si>
  <si>
    <t xml:space="preserve">Thôn Đông </t>
  </si>
  <si>
    <t>Nhà thờ họ Nguyễn</t>
  </si>
  <si>
    <t>Tây A</t>
  </si>
  <si>
    <t>Trường TH Đại Thành</t>
  </si>
  <si>
    <t>Tây B</t>
  </si>
  <si>
    <t>Trường TH Đại Thành, Chùa An Môn</t>
  </si>
  <si>
    <t>Bắc Trung</t>
  </si>
  <si>
    <t>Nhà thờ họ Cao, họ Hoàng</t>
  </si>
  <si>
    <t>Bắc Thượng</t>
  </si>
  <si>
    <t>Nhà thờ họ Trần, họ Nguyễn, họ Trương</t>
  </si>
  <si>
    <t>Phú Môn</t>
  </si>
  <si>
    <t>Nhà thờ họ Hồ, họ Đoàn, họ Trần Duy, đình làng Phú Môn</t>
  </si>
  <si>
    <t>Hai Hà</t>
  </si>
  <si>
    <t>Nhà thờ họ Hà Vĩnh</t>
  </si>
  <si>
    <t>Châu Thành</t>
  </si>
  <si>
    <t>Nhà thờ họ Phạm, họ Lại, họ Võ</t>
  </si>
  <si>
    <t>Xã Xuân Lộc</t>
  </si>
  <si>
    <t>Thôn 1</t>
  </si>
  <si>
    <t>Xe máy</t>
  </si>
  <si>
    <t>Thôn 2</t>
  </si>
  <si>
    <t>Thôn 3</t>
  </si>
  <si>
    <t>Thôn 4</t>
  </si>
  <si>
    <t>Thôn 5</t>
  </si>
  <si>
    <t>Thôn 6</t>
  </si>
  <si>
    <t>Bản Phúc Lộc</t>
  </si>
  <si>
    <t>Xã Lộc Hòa</t>
  </si>
  <si>
    <t>Trường tiểu học</t>
  </si>
  <si>
    <t>Đi bộ</t>
  </si>
  <si>
    <t>Thôn 3,4</t>
  </si>
  <si>
    <t>Nhà dân</t>
  </si>
  <si>
    <t>Thôn 5,6</t>
  </si>
  <si>
    <t>Thôn 7,8</t>
  </si>
  <si>
    <t>Trụ sở thôn</t>
  </si>
  <si>
    <t>Thôn 9,10</t>
  </si>
  <si>
    <t>Trường Mầm non</t>
  </si>
  <si>
    <t>Xã Lộc Điền</t>
  </si>
  <si>
    <t>Lương Điền Thượng</t>
  </si>
  <si>
    <t>Đồng Xuân</t>
  </si>
  <si>
    <t>Quê Chữ</t>
  </si>
  <si>
    <t>Đông An</t>
  </si>
  <si>
    <t>Miêu Nha</t>
  </si>
  <si>
    <t>Sư Lỗ</t>
  </si>
  <si>
    <t>Lương Quý Phú</t>
  </si>
  <si>
    <t>Lương Điền Đông</t>
  </si>
  <si>
    <t>Trung Chánh</t>
  </si>
  <si>
    <t>Bát Sơn</t>
  </si>
  <si>
    <t>Bạch thạch</t>
  </si>
  <si>
    <t>TT Phú Lộc</t>
  </si>
  <si>
    <t>TDP Đá Bạc</t>
  </si>
  <si>
    <t>Tổ dân phố 1</t>
  </si>
  <si>
    <t>Tổ dân phố 2</t>
  </si>
  <si>
    <t>Tổ dân phố 3</t>
  </si>
  <si>
    <t>Tổ dân phố 4</t>
  </si>
  <si>
    <t>Tổ dân phố 5</t>
  </si>
  <si>
    <t>Tổ dân phố 6</t>
  </si>
  <si>
    <t>Tổ dân phố 7</t>
  </si>
  <si>
    <t>Tổ dân phố 8</t>
  </si>
  <si>
    <t>Tổ dân phố 9</t>
  </si>
  <si>
    <t>Xã Lộc Trì</t>
  </si>
  <si>
    <t>Phước Tượng</t>
  </si>
  <si>
    <t>Xe máy, đi bộ</t>
  </si>
  <si>
    <t>Trung Phước</t>
  </si>
  <si>
    <t>Trung An</t>
  </si>
  <si>
    <t>Cao Đôi Xã</t>
  </si>
  <si>
    <t>Hòa Mậu</t>
  </si>
  <si>
    <t>Khe Su</t>
  </si>
  <si>
    <t>Đông Lưu</t>
  </si>
  <si>
    <t>Đông Hải</t>
  </si>
  <si>
    <t>Lê Thái Thiện</t>
  </si>
  <si>
    <t>Xã Lộc Bình</t>
  </si>
  <si>
    <t>Tân An</t>
  </si>
  <si>
    <t>Mai Gia Phường</t>
  </si>
  <si>
    <t>Hoà An</t>
  </si>
  <si>
    <t>Tân Bình</t>
  </si>
  <si>
    <t>An Bình</t>
  </si>
  <si>
    <t>Hải Bình</t>
  </si>
  <si>
    <t>Xã Lộc Thủy</t>
  </si>
  <si>
    <t>Thủy Cam</t>
  </si>
  <si>
    <t>Trường Tiểu học Thủy Cam.</t>
  </si>
  <si>
    <t>Thủy Yên Thượng</t>
  </si>
  <si>
    <t>Trường Tiểu học Thủy yên Thượng.</t>
  </si>
  <si>
    <t>Thủy Yên Hạ</t>
  </si>
  <si>
    <t>Trường Tiểu học Thủy yên Hạ</t>
  </si>
  <si>
    <t>Thủy Yên Thôn</t>
  </si>
  <si>
    <t>Trường Mầm Non Thủy yên Thôn</t>
  </si>
  <si>
    <t>An Bàng</t>
  </si>
  <si>
    <t>Trường Mầm non, Tiểu học I</t>
  </si>
  <si>
    <t>Nam Phước</t>
  </si>
  <si>
    <t>Trường Tiểu học Nam Phước</t>
  </si>
  <si>
    <t>Phú Cường</t>
  </si>
  <si>
    <t>Trường THCS Lộc Thủy, Tiểu học II</t>
  </si>
  <si>
    <t>Phú Xuyên</t>
  </si>
  <si>
    <t>Bênh Viên Đa khoa Chân Mây.</t>
  </si>
  <si>
    <t>Phước Hưng</t>
  </si>
  <si>
    <t>Bệnh viện Đa khoa Chân Mây.</t>
  </si>
  <si>
    <t>Xã Lộc Tiến</t>
  </si>
  <si>
    <t>Phước Lộc</t>
  </si>
  <si>
    <t>Phước An</t>
  </si>
  <si>
    <t>Thủy Tụ</t>
  </si>
  <si>
    <t>Thủy Dương</t>
  </si>
  <si>
    <t>Trung Kiền</t>
  </si>
  <si>
    <t>Thổ Sơn</t>
  </si>
  <si>
    <t>Bưu điện, trường mầm non</t>
  </si>
  <si>
    <t>Phú Gia</t>
  </si>
  <si>
    <t>Tam Vị</t>
  </si>
  <si>
    <t>Xã Lộc Vĩnh</t>
  </si>
  <si>
    <t>Thôn Cảnh Dương</t>
  </si>
  <si>
    <t>Thôn Bình An 1</t>
  </si>
  <si>
    <t>Thôn Bình An 2</t>
  </si>
  <si>
    <t>Trường Tiểu học Bình An 1</t>
  </si>
  <si>
    <t>Thôn Phú Hải 1</t>
  </si>
  <si>
    <t>Trạm y tế</t>
  </si>
  <si>
    <t>TT Lăng Cô</t>
  </si>
  <si>
    <t>Tổ dân Lập An</t>
  </si>
  <si>
    <t>Khách sạn Phú Gia</t>
  </si>
  <si>
    <t>Xe máy, ô tô</t>
  </si>
  <si>
    <t>TDP Loan Lý</t>
  </si>
  <si>
    <t>TDP An Cư Tân</t>
  </si>
  <si>
    <t>TDP Đồng Dương</t>
  </si>
  <si>
    <t>Nhà thờ Đồng Dương, Đồn Biên phòng Lăng Cô</t>
  </si>
  <si>
    <t>TDP An Cư Đông 1</t>
  </si>
  <si>
    <t>TDP An Cư Đông 2</t>
  </si>
  <si>
    <t>TDP Hải Vân</t>
  </si>
  <si>
    <t>TDP Hói Dừa</t>
  </si>
  <si>
    <t>TDP An Cư Tây</t>
  </si>
  <si>
    <t>Trường tiểu học An Cư Tây</t>
  </si>
  <si>
    <t>Xã Vinh Hiền</t>
  </si>
  <si>
    <t>Hiền Hòa 1</t>
  </si>
  <si>
    <t>Hiền Hòa 2</t>
  </si>
  <si>
    <t>Hiền An 1</t>
  </si>
  <si>
    <t>Hiền An 2</t>
  </si>
  <si>
    <t>Hiền Vân 1</t>
  </si>
  <si>
    <t>Hiền Vân 2</t>
  </si>
  <si>
    <t>Đông Dương</t>
  </si>
  <si>
    <t>Xã Vinh Hải</t>
  </si>
  <si>
    <t>Chùa Ba phường, nhà ông Dũng, nhà ông Nguyễn Phiến, nhà ông Đoàn Dũng, nhà ông Trần Thắng, nhà ông Mai Xuân Lộc, nhà ông Nguyễn Đương, chợ Cầu Đá, nhà ông Nguyễn Phúc Cầu.</t>
  </si>
  <si>
    <t>UBND xã, nhà ông Cao Hoàng Thanh Long, nhà Hồng Tú, nhà mệ Yêm, nhà ông Nguyễn Đằng</t>
  </si>
  <si>
    <t>Nhà ông Lan, nhà bà Cháu, nhà ông Tiến, nhà ông Ngộ, nhà bà Lòn</t>
  </si>
  <si>
    <t>Nhà bà Chanh, nhà ông Cửu, nhà thờ họ Phan</t>
  </si>
  <si>
    <t>Xã Vinh Giang</t>
  </si>
  <si>
    <t>Nghi Xuân</t>
  </si>
  <si>
    <t>Đơn Chế</t>
  </si>
  <si>
    <t>Nam Trường</t>
  </si>
  <si>
    <t>Nghi Giang</t>
  </si>
  <si>
    <t>Xã Vinh Mỹ</t>
  </si>
  <si>
    <t>Xã Vinh Hưng</t>
  </si>
  <si>
    <t>Lương Viện</t>
  </si>
  <si>
    <t>Phụng Chánh</t>
  </si>
  <si>
    <t>Trung Hưng</t>
  </si>
  <si>
    <t>II</t>
  </si>
  <si>
    <t>Huyện Nam Đông</t>
  </si>
  <si>
    <t>Xã Thượng Quảng</t>
  </si>
  <si>
    <t>Xã Thượng Long</t>
  </si>
  <si>
    <t>Xã Hương Hữu</t>
  </si>
  <si>
    <t>Xã Hương Giang</t>
  </si>
  <si>
    <t>Xã Thượng Nhật</t>
  </si>
  <si>
    <t>Xã Hương Sơn</t>
  </si>
  <si>
    <t>Xã Hương Hòa</t>
  </si>
  <si>
    <t>Xã Thượng Lộ</t>
  </si>
  <si>
    <t>Xã Hương Lộc</t>
  </si>
  <si>
    <t>Xã Hương Phú</t>
  </si>
  <si>
    <t>Thị trấn Khe Tre</t>
  </si>
  <si>
    <t>III</t>
  </si>
  <si>
    <t>Huyện Hương Thủy</t>
  </si>
  <si>
    <t>Phường Thuỷ Lương</t>
  </si>
  <si>
    <t>Xe, thuyền</t>
  </si>
  <si>
    <t>Phường Thuỷ Phương</t>
  </si>
  <si>
    <t>Xã Thuỷ Thanh</t>
  </si>
  <si>
    <t>Xã Phú Sơn</t>
  </si>
  <si>
    <t>Phường Thuỷ Châu</t>
  </si>
  <si>
    <t>Xã Thuỷ Tân</t>
  </si>
  <si>
    <t>Phường Thuỷ Dương</t>
  </si>
  <si>
    <t>Trường TH Thuỷ Dương (tổ 6):500 người, Trường Tiểu học (tổ13):400 người, UBND phường (tổ 1): 404người</t>
  </si>
  <si>
    <t>Xã Dương Hoà</t>
  </si>
  <si>
    <t>Xã Thuỷ Bằng</t>
  </si>
  <si>
    <t>Xã Thuỷ Phù</t>
  </si>
  <si>
    <t>Trường Trung học CS số 2 (tổ 6, 10):100 người, Trường Tiểu hoc CS (tổ 5): 150  người; UBND xã 134 người</t>
  </si>
  <si>
    <t>Phường Phú Bài</t>
  </si>
  <si>
    <t>Xã Thuỷ Vân</t>
  </si>
  <si>
    <t>IV</t>
  </si>
  <si>
    <t>Thành Phố Huế</t>
  </si>
  <si>
    <t>An Đông</t>
  </si>
  <si>
    <t>Tổ 1</t>
  </si>
  <si>
    <t>Thuyền máy</t>
  </si>
  <si>
    <t>Tổ 2</t>
  </si>
  <si>
    <t>Nhà văn hóa KV I</t>
  </si>
  <si>
    <t>Tổ 3</t>
  </si>
  <si>
    <t>Tổ 5</t>
  </si>
  <si>
    <t>Các nhà cao tầng trong tổ</t>
  </si>
  <si>
    <t>Tổ 6</t>
  </si>
  <si>
    <t>UBND phường</t>
  </si>
  <si>
    <t>Tổ 8</t>
  </si>
  <si>
    <t>Trường Đặng Văn Ngữ</t>
  </si>
  <si>
    <t>Tổ 11</t>
  </si>
  <si>
    <t>Tổ 12</t>
  </si>
  <si>
    <t>Tổ 13</t>
  </si>
  <si>
    <t>Tổ 15</t>
  </si>
  <si>
    <t>Tổ 16</t>
  </si>
  <si>
    <t>Tổ 17</t>
  </si>
  <si>
    <t>Tổ 19</t>
  </si>
  <si>
    <t>An Hòa</t>
  </si>
  <si>
    <t>Ghe</t>
  </si>
  <si>
    <t>Tổ 4</t>
  </si>
  <si>
    <t>Lê Văn Cương</t>
  </si>
  <si>
    <t>Tổ 7</t>
  </si>
  <si>
    <t>Tổ 9</t>
  </si>
  <si>
    <t>Trường tiểu học An Hòa</t>
  </si>
  <si>
    <t>Tổ 10</t>
  </si>
  <si>
    <t>Kim Long</t>
  </si>
  <si>
    <t>Phương tiện tại chỗ</t>
  </si>
  <si>
    <t>Phú Cát</t>
  </si>
  <si>
    <t>Ghe, thuyền</t>
  </si>
  <si>
    <t>108 Chi Lăng</t>
  </si>
  <si>
    <t>150 Chi Lăng</t>
  </si>
  <si>
    <t>4.5.6</t>
  </si>
  <si>
    <t>Trường Phú Cát</t>
  </si>
  <si>
    <t>7.8.9</t>
  </si>
  <si>
    <t>Trường Nguyễn Du</t>
  </si>
  <si>
    <t>10.11.12</t>
  </si>
  <si>
    <t>13.14.15</t>
  </si>
  <si>
    <t>29 Chi Lăng</t>
  </si>
  <si>
    <t>Phú Hội</t>
  </si>
  <si>
    <t>Nhà kiên cố</t>
  </si>
  <si>
    <t>Ghe, xe tự túc</t>
  </si>
  <si>
    <t>Tổ 14</t>
  </si>
  <si>
    <t>Phú Hòa</t>
  </si>
  <si>
    <t>KV I</t>
  </si>
  <si>
    <t>KV II</t>
  </si>
  <si>
    <t>KV III</t>
  </si>
  <si>
    <t>KV IV</t>
  </si>
  <si>
    <t>Phường Đúc</t>
  </si>
  <si>
    <t>Nhà kiên cố trong tổ</t>
  </si>
  <si>
    <t>Lịch Đợi</t>
  </si>
  <si>
    <t>Vĩnh Ninh</t>
  </si>
  <si>
    <t>Hương Long</t>
  </si>
  <si>
    <t>Khu vực I</t>
  </si>
  <si>
    <t>Khu vực II</t>
  </si>
  <si>
    <t>Trường THCS Lê Hồng Phong</t>
  </si>
  <si>
    <t>Khu vực III</t>
  </si>
  <si>
    <t>Trường tiểu học Hương Long</t>
  </si>
  <si>
    <t>Khu vực IV</t>
  </si>
  <si>
    <t>Thủy Xuân</t>
  </si>
  <si>
    <t>Phương tiện cá nhân</t>
  </si>
  <si>
    <t>Tổ 23</t>
  </si>
  <si>
    <t>Phú Hậu</t>
  </si>
  <si>
    <t>Nhà cao tầng tại tổ</t>
  </si>
  <si>
    <t>Xe, ghe thuyền</t>
  </si>
  <si>
    <t>KV V</t>
  </si>
  <si>
    <t>KV VI</t>
  </si>
  <si>
    <t>Vỹ Dạ</t>
  </si>
  <si>
    <t>KS CĐ Sông Hương</t>
  </si>
  <si>
    <t>Chợ Vỹ Dạ</t>
  </si>
  <si>
    <t>Nhà nghỉ Tâm Hoa</t>
  </si>
  <si>
    <t>Tổ 13A</t>
  </si>
  <si>
    <t>Tổ 13B</t>
  </si>
  <si>
    <t>Tổ 14A</t>
  </si>
  <si>
    <t>Tổ 14B</t>
  </si>
  <si>
    <t>Tổ 15A</t>
  </si>
  <si>
    <t>Nhà cộng đồng KV 5</t>
  </si>
  <si>
    <t>Tổ 15B</t>
  </si>
  <si>
    <t>Nhà thờ Giáo xứ Tân Thuỷ</t>
  </si>
  <si>
    <t>Tổ 18</t>
  </si>
  <si>
    <t>Tổ 20</t>
  </si>
  <si>
    <t>Phú Hiệp</t>
  </si>
  <si>
    <t xml:space="preserve"> Các nhà cao tầng trong tổ</t>
  </si>
  <si>
    <t>Thuận Thành</t>
  </si>
  <si>
    <t>An Cựu</t>
  </si>
  <si>
    <t>Tự túc</t>
  </si>
  <si>
    <t>Phước Vĩnh</t>
  </si>
  <si>
    <t>UBND Phường</t>
  </si>
  <si>
    <t>Tây Lộc</t>
  </si>
  <si>
    <t>Cư xá ĐH Huế</t>
  </si>
  <si>
    <t>195 Nguyễn Trãi</t>
  </si>
  <si>
    <t>52 Thái Phiên</t>
  </si>
  <si>
    <t>Trường Hàm Nghi</t>
  </si>
  <si>
    <t>130,78 Hoàng Diệu</t>
  </si>
  <si>
    <t>45 Ngô Thế Lân</t>
  </si>
  <si>
    <t>Thuận Lộc</t>
  </si>
  <si>
    <t>Ghe nhôm</t>
  </si>
  <si>
    <t>Trường cấp 1 số 2 Lê Quý Đôn</t>
  </si>
  <si>
    <t>Tổ 18-19</t>
  </si>
  <si>
    <t>Khu chung cư Tây Nam</t>
  </si>
  <si>
    <t>Xuân Phú</t>
  </si>
  <si>
    <t>Thủy Biều</t>
  </si>
  <si>
    <t>Trường học</t>
  </si>
  <si>
    <t>Long Thọ</t>
  </si>
  <si>
    <t>Chùa Long Thọ</t>
  </si>
  <si>
    <t>Trường Đá</t>
  </si>
  <si>
    <t>An Tây</t>
  </si>
  <si>
    <t>Hương Sơ</t>
  </si>
  <si>
    <t>Phú Bình</t>
  </si>
  <si>
    <t>Tổ 1,2</t>
  </si>
  <si>
    <t>Tổ 3,4</t>
  </si>
  <si>
    <t>Tổ 5,6</t>
  </si>
  <si>
    <t>Tổ 7,8</t>
  </si>
  <si>
    <t>Tổ 9,10</t>
  </si>
  <si>
    <t>Phú Nhuận</t>
  </si>
  <si>
    <t>Phú Thuận</t>
  </si>
  <si>
    <t>Trường tiểu học số 2</t>
  </si>
  <si>
    <t>Trường tiểu học số 1</t>
  </si>
  <si>
    <t>Thuận Hòa</t>
  </si>
  <si>
    <t>Trường Đặng Trần Côn</t>
  </si>
  <si>
    <t>V</t>
  </si>
  <si>
    <t>Huyện Phú Vang</t>
  </si>
  <si>
    <t>Xã Vinh Hà</t>
  </si>
  <si>
    <t>Nhà ông Trang, Ông Khoa, Đình làng, nhà thờ họ Phan (thôn 1)</t>
  </si>
  <si>
    <t>Nhà văn hóa, trường Mầm non (thôn 2)</t>
  </si>
  <si>
    <t>Nhà thờ họ Nguyễn, Nhà văn hóa (thôn 3)</t>
  </si>
  <si>
    <t>Trường mầm non, nhà thờ họ Mai, trường tiểu học Vinh Hà</t>
  </si>
  <si>
    <t>Trường tiểu học Hà trung</t>
  </si>
  <si>
    <t>Hà giang</t>
  </si>
  <si>
    <t>Nhà ông La Nam, ông Nguyễn Bồi, Nhà thờ họ Nguyễn</t>
  </si>
  <si>
    <t>Đò máy</t>
  </si>
  <si>
    <t>Xã Phú Hồ</t>
  </si>
  <si>
    <t>Di Đông</t>
  </si>
  <si>
    <t>Trường THCS, trường tiểu học, trường mầm non</t>
  </si>
  <si>
    <t>Sư Lỗ Đông</t>
  </si>
  <si>
    <t>Trạm bơm SL Đông</t>
  </si>
  <si>
    <t>Sư Lỗ Thượng</t>
  </si>
  <si>
    <t>Nhà ông, Tuân, Dũng, Tý, Cư, Di, Đinh, ...</t>
  </si>
  <si>
    <t>Di Tây</t>
  </si>
  <si>
    <t>Nhà ông Dũng, Xuân, Sanh, Lâm...</t>
  </si>
  <si>
    <t>Nam Dương</t>
  </si>
  <si>
    <t>Nhà Ô Ngọc, Trực, Phong, Tám ....</t>
  </si>
  <si>
    <t>Nhà Ô. Quyết, Thương, Tuấn....</t>
  </si>
  <si>
    <t>Nhà thờ Ô. hùng</t>
  </si>
  <si>
    <t>Đông Đỗ</t>
  </si>
  <si>
    <t>Nhà Ô.Sắc, Đàm, Thanh, Bảy, Tùng, Quyết, Mận...</t>
  </si>
  <si>
    <t>Xã Phú An</t>
  </si>
  <si>
    <t>Triều Thủy</t>
  </si>
  <si>
    <t>Truyền Nam</t>
  </si>
  <si>
    <t>An Truyền</t>
  </si>
  <si>
    <t>Định Cư</t>
  </si>
  <si>
    <t>Xã Vinh Thanh</t>
  </si>
  <si>
    <t>Trường Mầm non Thôn 2</t>
  </si>
  <si>
    <t>Trường TH số 1</t>
  </si>
  <si>
    <t>Trường TH số 2</t>
  </si>
  <si>
    <t>Trường Mầm non Thôn 4</t>
  </si>
  <si>
    <t>Trường THCS</t>
  </si>
  <si>
    <t>Xã Phú Thuận</t>
  </si>
  <si>
    <t>Hòa Duân</t>
  </si>
  <si>
    <t>An Dương</t>
  </si>
  <si>
    <t>Xã Vinh Phú</t>
  </si>
  <si>
    <t>Mộc Trụ</t>
  </si>
  <si>
    <t>Nhà cao tầng, kiên cố</t>
  </si>
  <si>
    <t>Trừng Hà</t>
  </si>
  <si>
    <t>Trường học, trạm y tế, UBND xã</t>
  </si>
  <si>
    <t>Triêm Ân</t>
  </si>
  <si>
    <t>Trường học, Nhà cao tầng</t>
  </si>
  <si>
    <t>Hà Bắc</t>
  </si>
  <si>
    <t>Điền Trung</t>
  </si>
  <si>
    <t xml:space="preserve">Trường học, Nhà cao tầng, kiên cố </t>
  </si>
  <si>
    <t>Nghĩa Lập</t>
  </si>
  <si>
    <t xml:space="preserve">Đội 16 </t>
  </si>
  <si>
    <t>Xã Vinh Thái</t>
  </si>
  <si>
    <t>Mong A</t>
  </si>
  <si>
    <t>Hà Trữ B</t>
  </si>
  <si>
    <t>Thanh Lam Bồ</t>
  </si>
  <si>
    <t>Mong C</t>
  </si>
  <si>
    <t>Diêm Tụ</t>
  </si>
  <si>
    <t>Hà Trữ A</t>
  </si>
  <si>
    <t>Kênh Tắc</t>
  </si>
  <si>
    <t>Hà Thượng</t>
  </si>
  <si>
    <t>Mong B</t>
  </si>
  <si>
    <t>Xã Vinh Xuân</t>
  </si>
  <si>
    <t>Mai Vĩnh</t>
  </si>
  <si>
    <t>Đi bộ, xe máy, xe tải</t>
  </si>
  <si>
    <t>Khánh Mỹ</t>
  </si>
  <si>
    <t>Tân Sa</t>
  </si>
  <si>
    <t>Kế Võ</t>
  </si>
  <si>
    <t>Trụ sở UBND xã</t>
  </si>
  <si>
    <t>Xuân Thiên Thượng</t>
  </si>
  <si>
    <t>Trường tiểu học Vinh Xuân 2</t>
  </si>
  <si>
    <t>Xuân Thiên Hạ</t>
  </si>
  <si>
    <t>Cụm Sông Đầm</t>
  </si>
  <si>
    <t>Phú Dương</t>
  </si>
  <si>
    <t>Dương Nỗ Tây</t>
  </si>
  <si>
    <t>Dương Nỗ Đông</t>
  </si>
  <si>
    <t>Dương Nỗ Nam</t>
  </si>
  <si>
    <t>Dương Nỗ Cồn</t>
  </si>
  <si>
    <t>Phú Khê</t>
  </si>
  <si>
    <t>Phò An</t>
  </si>
  <si>
    <t>Mỹ An</t>
  </si>
  <si>
    <t>Lưu Khánh</t>
  </si>
  <si>
    <t>Trương Mầm non, trường cấp 1 Phú Dương, nhà kiên cố</t>
  </si>
  <si>
    <t>Thạch Căn</t>
  </si>
  <si>
    <t>Phú Diên</t>
  </si>
  <si>
    <t>Kế Sung Thượng</t>
  </si>
  <si>
    <t>Thanh Mỹ</t>
  </si>
  <si>
    <t>Kế Sung</t>
  </si>
  <si>
    <t>Mỹ Khánh</t>
  </si>
  <si>
    <t>Thanh Dương</t>
  </si>
  <si>
    <t>Phương Diên</t>
  </si>
  <si>
    <t>Diên Lộc</t>
  </si>
  <si>
    <t>Phú Đa</t>
  </si>
  <si>
    <t>Hòa Đông</t>
  </si>
  <si>
    <t>Hòa Tây</t>
  </si>
  <si>
    <t>Nam Châu</t>
  </si>
  <si>
    <t xml:space="preserve">Thanh Lam  </t>
  </si>
  <si>
    <t>Đức Thái</t>
  </si>
  <si>
    <t>Trường Lưu</t>
  </si>
  <si>
    <t>Viễn Trình</t>
  </si>
  <si>
    <t>Thủy Diện</t>
  </si>
  <si>
    <t>Phú Mỹ</t>
  </si>
  <si>
    <t>Mong An</t>
  </si>
  <si>
    <t>Dưỡng Mong</t>
  </si>
  <si>
    <t>Đi bộ,ô tô, thuyền, ghe,…..</t>
  </si>
  <si>
    <t>Vinh Vệ</t>
  </si>
  <si>
    <t>Phước Linh</t>
  </si>
  <si>
    <t>An Lưu</t>
  </si>
  <si>
    <t>Mỹ Lam</t>
  </si>
  <si>
    <t>Phú Thanh</t>
  </si>
  <si>
    <t>Lại Lộc</t>
  </si>
  <si>
    <t>Trường học, nhà kiên cố, nhà thờ</t>
  </si>
  <si>
    <t>Quy Lai</t>
  </si>
  <si>
    <t>Đình làng, nhà kiên cố, chùa Quy Lai.</t>
  </si>
  <si>
    <t>Thanh Đàm</t>
  </si>
  <si>
    <t xml:space="preserve">UBND xã củ, chùa Quy Lai, Trường tiểu học, trạm y tế, nhà kiên cố, </t>
  </si>
  <si>
    <t>Hòa An</t>
  </si>
  <si>
    <t>Đình làng, Nhà kiên cố</t>
  </si>
  <si>
    <t>Hải Trình</t>
  </si>
  <si>
    <t>Nhà thờ họ Đặng, nhà dân</t>
  </si>
  <si>
    <t>Xã Vinh An</t>
  </si>
  <si>
    <t xml:space="preserve">An Bằng </t>
  </si>
  <si>
    <t>Trường TH Vinh An II Nhà Văn hóa thôn An Bằng</t>
  </si>
  <si>
    <t>Hà Úc</t>
  </si>
  <si>
    <t>Phú Thượng</t>
  </si>
  <si>
    <t>La Ỷ</t>
  </si>
  <si>
    <t>Chùa Phổ Minh, Mẫu giáo thôn, nhà kiên cố</t>
  </si>
  <si>
    <t>Tây Trì Nhơn</t>
  </si>
  <si>
    <t>Chùa Phổ Minh, Mẫu giáo thôn</t>
  </si>
  <si>
    <t>Tây Thượng</t>
  </si>
  <si>
    <t>Nhà kiên cố của dân</t>
  </si>
  <si>
    <t>Nam Thượng</t>
  </si>
  <si>
    <t>Đình chợ Phổ, nhà kiên cố của dân</t>
  </si>
  <si>
    <t>Lại Thế</t>
  </si>
  <si>
    <t>Mẫu giáo thôn, Đình Làng Lại Thế</t>
  </si>
  <si>
    <t>Trung Đông</t>
  </si>
  <si>
    <t>Ngọc Anh</t>
  </si>
  <si>
    <t>Trường học Phú Thượng II, Nhà kiên cố của dân</t>
  </si>
  <si>
    <t>Chiết Bi</t>
  </si>
  <si>
    <t xml:space="preserve"> Nhà kiên cố của dân</t>
  </si>
  <si>
    <t>Phú Lương</t>
  </si>
  <si>
    <t>Lê Xá Đông</t>
  </si>
  <si>
    <t>Nhà kiên cố, trường tiểu học PL 2</t>
  </si>
  <si>
    <t>Đông B</t>
  </si>
  <si>
    <t>Vĩnh Lưu</t>
  </si>
  <si>
    <t>Lê Xá Trung</t>
  </si>
  <si>
    <t>Đông A</t>
  </si>
  <si>
    <t>Giang Trung</t>
  </si>
  <si>
    <t>Khê Xá</t>
  </si>
  <si>
    <t>Lê Xá Tây</t>
  </si>
  <si>
    <t>Nhà kiên cố, trường tiểu học PL1</t>
  </si>
  <si>
    <t>Giang Tây</t>
  </si>
  <si>
    <t>Lương Lộc</t>
  </si>
  <si>
    <t>Phú Xuân</t>
  </si>
  <si>
    <t>Xuân Ổ</t>
  </si>
  <si>
    <t>Lộc Sơn</t>
  </si>
  <si>
    <t>Ba Lăng</t>
  </si>
  <si>
    <t>Quảng Xuyên</t>
  </si>
  <si>
    <t>Nhà kiên cố, nhà thờ</t>
  </si>
  <si>
    <t>Diên Đại</t>
  </si>
  <si>
    <t>An Hạ</t>
  </si>
  <si>
    <t>Phú Mậu</t>
  </si>
  <si>
    <t>Tiên Nộn</t>
  </si>
  <si>
    <t>Vọng Trì Đông</t>
  </si>
  <si>
    <t>Vọng Trì Tây</t>
  </si>
  <si>
    <t>Thế Vinh</t>
  </si>
  <si>
    <t>Thanh Tiên</t>
  </si>
  <si>
    <t>Mậu Tài Làng</t>
  </si>
  <si>
    <t>Mậu Tài Đuồi</t>
  </si>
  <si>
    <t>Lại Ân</t>
  </si>
  <si>
    <t>Lại Tân</t>
  </si>
  <si>
    <t>Thuận An</t>
  </si>
  <si>
    <t>Hải Tiến</t>
  </si>
  <si>
    <t>Hải bình</t>
  </si>
  <si>
    <t>An hải</t>
  </si>
  <si>
    <t>Minh hải</t>
  </si>
  <si>
    <t>Hải Thành</t>
  </si>
  <si>
    <t>Hải đội 2, Nhà kiên cố</t>
  </si>
  <si>
    <t>Tân Cảng</t>
  </si>
  <si>
    <t>Tân Lập</t>
  </si>
  <si>
    <t>Tân Bình</t>
  </si>
  <si>
    <t>Tân Mỹ</t>
  </si>
  <si>
    <t>Nhà thờ, nhà kiên cố của dân</t>
  </si>
  <si>
    <t>Nhà kiên cố, UBND thị trấn</t>
  </si>
  <si>
    <t>Tân Dương</t>
  </si>
  <si>
    <t>Diên Trường</t>
  </si>
  <si>
    <t>Phú Hải</t>
  </si>
  <si>
    <t>Cự Lại Bắc</t>
  </si>
  <si>
    <t>Cự Lại Trung</t>
  </si>
  <si>
    <t>Cự Lại Đông</t>
  </si>
  <si>
    <t>Cự Lại Nam</t>
  </si>
  <si>
    <t>VI</t>
  </si>
  <si>
    <t>Huyện Phong Điền</t>
  </si>
  <si>
    <t xml:space="preserve">Phong Sơn </t>
  </si>
  <si>
    <t>Phong Xuân</t>
  </si>
  <si>
    <t>Phong Mỹ</t>
  </si>
  <si>
    <t>Phong An</t>
  </si>
  <si>
    <t>Phong Hiền</t>
  </si>
  <si>
    <t>Nhà kiên cố, trường học</t>
  </si>
  <si>
    <t>Phong Thu</t>
  </si>
  <si>
    <t>Thị Trấn P.Đ</t>
  </si>
  <si>
    <t>Phong Hòa</t>
  </si>
  <si>
    <t>Trường học, nhà kiên cố</t>
  </si>
  <si>
    <t>Phong Bình</t>
  </si>
  <si>
    <t>Phong Chương</t>
  </si>
  <si>
    <t>Trường học, nhà kiên cố, trạm y tế</t>
  </si>
  <si>
    <t>Điền Hương</t>
  </si>
  <si>
    <t>Điền Môn</t>
  </si>
  <si>
    <t>Điền Lộc</t>
  </si>
  <si>
    <t>Điền Hòa</t>
  </si>
  <si>
    <t>Điền Hải</t>
  </si>
  <si>
    <t>Phong Hải</t>
  </si>
  <si>
    <t>VII</t>
  </si>
  <si>
    <t>A Roàng</t>
  </si>
  <si>
    <t>Hương Sơn</t>
  </si>
  <si>
    <t>Nhà họp thôn</t>
  </si>
  <si>
    <t>A Ka 2</t>
  </si>
  <si>
    <t>Cơ sở lẻ trường tiểu học A Roàng</t>
  </si>
  <si>
    <t>AChi</t>
  </si>
  <si>
    <t>Nhà họp thôn A Ka1, A Chi</t>
  </si>
  <si>
    <t>A Ka 1</t>
  </si>
  <si>
    <t>Ka Lô</t>
  </si>
  <si>
    <t>Trường Mầm non A Roàng</t>
  </si>
  <si>
    <t>A Roàng 2</t>
  </si>
  <si>
    <t>Trường Mầm non A Roàng 2</t>
  </si>
  <si>
    <t>Ka Rôn</t>
  </si>
  <si>
    <t>Nhà họp thôn Ka Rôn</t>
  </si>
  <si>
    <t>A Ho</t>
  </si>
  <si>
    <t>Trường cấp II</t>
  </si>
  <si>
    <t>C9A Min2</t>
  </si>
  <si>
    <t>Nhà họp thôn A Min</t>
  </si>
  <si>
    <t>A Đớt</t>
  </si>
  <si>
    <t>A Tin</t>
  </si>
  <si>
    <t>Chi Lanh</t>
  </si>
  <si>
    <t>Ba Rít</t>
  </si>
  <si>
    <t>A Ro</t>
  </si>
  <si>
    <t>Đông Sơn</t>
  </si>
  <si>
    <t>Rơ Môn, Loa</t>
  </si>
  <si>
    <t>Chai</t>
  </si>
  <si>
    <t>Hương Lâm</t>
  </si>
  <si>
    <t>A So 1</t>
  </si>
  <si>
    <t>Nhà họp thôn, Trường tiểu học</t>
  </si>
  <si>
    <t>A So 2</t>
  </si>
  <si>
    <t>Nhà họp thôn, Nhà Ô Hồ Văn Dưa</t>
  </si>
  <si>
    <t>Ba Lạch</t>
  </si>
  <si>
    <t>Nhà họp thôn, UBND xã</t>
  </si>
  <si>
    <t>Liên Hiệp</t>
  </si>
  <si>
    <t>Chợ A So, nhà Nguyễn Văn Thơ</t>
  </si>
  <si>
    <t>Ka Nôn 2</t>
  </si>
  <si>
    <t>Trường mầm non, nhà Ô. Q Lê, nhà Ô. Q Bờ</t>
  </si>
  <si>
    <t>Hương phong</t>
  </si>
  <si>
    <t>Hương Phú</t>
  </si>
  <si>
    <t xml:space="preserve">Hội trường thôn </t>
  </si>
  <si>
    <t>Hương Thịnh</t>
  </si>
  <si>
    <t>Bắc Sơn</t>
  </si>
  <si>
    <t>Nhà họp thôn 1</t>
  </si>
  <si>
    <t>UB xã</t>
  </si>
  <si>
    <t>Nhà họp thôn 3 và Trường Tiểu học</t>
  </si>
  <si>
    <t>Trường Tiểu học</t>
  </si>
  <si>
    <t>Hồng Thượng</t>
  </si>
  <si>
    <t>Cân Tôm</t>
  </si>
  <si>
    <t>Trường học,Nhà họp thôn</t>
  </si>
  <si>
    <t>A Sáp</t>
  </si>
  <si>
    <t>Trường Mầm non, Trườngtiểu học</t>
  </si>
  <si>
    <t>Kỳ Ré</t>
  </si>
  <si>
    <t>Hồng Hợp</t>
  </si>
  <si>
    <t xml:space="preserve"> Căn Te</t>
  </si>
  <si>
    <t xml:space="preserve">A Đên </t>
  </si>
  <si>
    <t>Hợp thượng</t>
  </si>
  <si>
    <t>Căn Sâm</t>
  </si>
  <si>
    <t>Sơn Thủy</t>
  </si>
  <si>
    <t>Quảng Lợi</t>
  </si>
  <si>
    <t>ô tô, xe máy</t>
  </si>
  <si>
    <t>Quảng Vinh</t>
  </si>
  <si>
    <t>Quảng Ngạn</t>
  </si>
  <si>
    <t>Nhà họp thôn, TT dạy nghề</t>
  </si>
  <si>
    <t>Quảng Thọ</t>
  </si>
  <si>
    <t>Quảng Phú</t>
  </si>
  <si>
    <t>Quảng Lộc</t>
  </si>
  <si>
    <t>Quảng Hợp</t>
  </si>
  <si>
    <t>A Ngo</t>
  </si>
  <si>
    <t>Nhà họp thôn, Trường học, Khu dãn dân</t>
  </si>
  <si>
    <t>Pâr Nghi 1</t>
  </si>
  <si>
    <t>Trường học, Khu dãn dân</t>
  </si>
  <si>
    <t>Pâr Nghi 2</t>
  </si>
  <si>
    <t xml:space="preserve">Nhà họp thôn, </t>
  </si>
  <si>
    <t>Ta Roi</t>
  </si>
  <si>
    <t>Hồng Thái</t>
  </si>
  <si>
    <t>A Vinh</t>
  </si>
  <si>
    <t>A Đâng</t>
  </si>
  <si>
    <t>A Đên (cũ)</t>
  </si>
  <si>
    <t>Tu Vay</t>
  </si>
  <si>
    <t>A La</t>
  </si>
  <si>
    <t>Brách</t>
  </si>
  <si>
    <t>Hồng Quảng</t>
  </si>
  <si>
    <t>Pất Đuh</t>
  </si>
  <si>
    <t>Nhà họp thôn, trường MN</t>
  </si>
  <si>
    <t>Y Ry</t>
  </si>
  <si>
    <t>Nhà họp thôn, trường THCS</t>
  </si>
  <si>
    <t>Prieng</t>
  </si>
  <si>
    <t>Cần Nông</t>
  </si>
  <si>
    <t>Mu</t>
  </si>
  <si>
    <t>Hồng Bắc</t>
  </si>
  <si>
    <t>Lê Ninh</t>
  </si>
  <si>
    <t>Tân Hối</t>
  </si>
  <si>
    <t>Lê Lộc 2</t>
  </si>
  <si>
    <t>Lê Lộc 1</t>
  </si>
  <si>
    <t>A Sốc</t>
  </si>
  <si>
    <t>Nhâm</t>
  </si>
  <si>
    <t>Ta Kêu</t>
  </si>
  <si>
    <t>Pa e</t>
  </si>
  <si>
    <t>A Bả</t>
  </si>
  <si>
    <t>Thị Trấn</t>
  </si>
  <si>
    <t>Tổ dân phố số 01</t>
  </si>
  <si>
    <t>Tổ dân phố số 02</t>
  </si>
  <si>
    <t>Tổ dân phố số 03</t>
  </si>
  <si>
    <t>Nhà họp Tổ dân phố số 01</t>
  </si>
  <si>
    <t>Tổ dân phố số 04</t>
  </si>
  <si>
    <t>Nhà họp Tổ dân phố số 02</t>
  </si>
  <si>
    <t>Hồng Kim</t>
  </si>
  <si>
    <t>Phú Vinh</t>
  </si>
  <si>
    <t xml:space="preserve"> Hồng Trung</t>
  </si>
  <si>
    <t>Tà Ay</t>
  </si>
  <si>
    <t>Nhà họp thôn, Trường MN thôn</t>
  </si>
  <si>
    <t>Tà</t>
  </si>
  <si>
    <t>Đụt</t>
  </si>
  <si>
    <t>Khu vực cụm Tây Nam</t>
  </si>
  <si>
    <t>Nhà Ô. Quỳnh Hí</t>
  </si>
  <si>
    <t>Khu vực A Pooh</t>
  </si>
  <si>
    <t>Nhà Ô. Hải Liu</t>
  </si>
  <si>
    <t>A Niêng</t>
  </si>
  <si>
    <t>Nhà họp thôn, Trạm y tế xã</t>
  </si>
  <si>
    <t>Lê Triêng 1</t>
  </si>
  <si>
    <t>Lê Triêng 2</t>
  </si>
  <si>
    <t>Hồng Vân</t>
  </si>
  <si>
    <t>Kêr</t>
  </si>
  <si>
    <t>Ka cú 1</t>
  </si>
  <si>
    <t>Ka cú 2</t>
  </si>
  <si>
    <t>A Năm</t>
  </si>
  <si>
    <t>A Hố</t>
  </si>
  <si>
    <t>Ta Lo</t>
  </si>
  <si>
    <t xml:space="preserve"> Hồng Thủy</t>
  </si>
  <si>
    <t>Nhà Q Ly, Q Tra</t>
  </si>
  <si>
    <t>Nhà họp thôn, nhà K Úc</t>
  </si>
  <si>
    <t>Nhà Hồ Văn Thành</t>
  </si>
  <si>
    <t>Thôn 7</t>
  </si>
  <si>
    <t>Nhà Hồ Văn Thuộc</t>
  </si>
  <si>
    <t xml:space="preserve"> Hồng Hạ</t>
  </si>
  <si>
    <t>Kân Tôm</t>
  </si>
  <si>
    <t>Pa Hy</t>
  </si>
  <si>
    <t>Kâm Sâm</t>
  </si>
  <si>
    <t>Pa Rinh</t>
  </si>
  <si>
    <t>A Rom</t>
  </si>
  <si>
    <t>Nhà mẫu giáo</t>
  </si>
  <si>
    <t xml:space="preserve"> Hương Nguyên</t>
  </si>
  <si>
    <t>A Rý</t>
  </si>
  <si>
    <t>Nhà họp thôn, nhà mẫu giáo, trường THCS</t>
  </si>
  <si>
    <t>Nghĩa</t>
  </si>
  <si>
    <t>Tà Rá</t>
  </si>
  <si>
    <t>Giông</t>
  </si>
  <si>
    <t>VIII</t>
  </si>
  <si>
    <t>Huyện Quảng Điền</t>
  </si>
  <si>
    <t>Nhà kiên cố</t>
  </si>
  <si>
    <t>Thôn Tân Xuân Lai</t>
  </si>
  <si>
    <t>Xã Quảng Thái</t>
  </si>
  <si>
    <t>Thôn Lai Hà</t>
  </si>
  <si>
    <t>Thôn Trung Làng</t>
  </si>
  <si>
    <t>Xã Quảng Lợi</t>
  </si>
  <si>
    <t>Thôn Sơn Công</t>
  </si>
  <si>
    <t>Thôn Hà Công</t>
  </si>
  <si>
    <t>Thôn Ngư Mỹ Thạnh</t>
  </si>
  <si>
    <t>Thôn Cư Lạc</t>
  </si>
  <si>
    <t>Thôn Phe Ba</t>
  </si>
  <si>
    <t>Thôn Lai Trung</t>
  </si>
  <si>
    <t>Thôn Nam Dương</t>
  </si>
  <si>
    <t>Thôn Ô Sa</t>
  </si>
  <si>
    <t>Xã Quảng Phước</t>
  </si>
  <si>
    <t>Thôn Mai Dương</t>
  </si>
  <si>
    <t>Thôn Phước Lập</t>
  </si>
  <si>
    <t>Thôn Hà Đồ</t>
  </si>
  <si>
    <t>Thôn An Gia</t>
  </si>
  <si>
    <t>Thôn Giang Đông</t>
  </si>
  <si>
    <t>Xã Quảng Phú</t>
  </si>
  <si>
    <t>Thôn Nho Lâm</t>
  </si>
  <si>
    <t>Thôn Vạn Hạ Lang</t>
  </si>
  <si>
    <t>Thôn Đông Xuyên</t>
  </si>
  <si>
    <t>Thôn An Xuân</t>
  </si>
  <si>
    <t>Xã Quảng Ngạn</t>
  </si>
  <si>
    <t>Thôn 13</t>
  </si>
  <si>
    <t>Thôn Vĩnh Tu</t>
  </si>
  <si>
    <t>Thôn Đông Hải</t>
  </si>
  <si>
    <t>Thôn Tân Mỹ BC</t>
  </si>
  <si>
    <t>Thôn Tân Mỹ A</t>
  </si>
  <si>
    <t>Thôn Tây Hải</t>
  </si>
  <si>
    <t>Thôn 14</t>
  </si>
  <si>
    <t>Thôn An Lộc</t>
  </si>
  <si>
    <t>Thôn Tân Thành</t>
  </si>
  <si>
    <t>Thôn Hải Thành</t>
  </si>
  <si>
    <t>Xã Quảng Thành</t>
  </si>
  <si>
    <t>Thôn Kim Đôi</t>
  </si>
  <si>
    <t>Thôn Quảng Hòa</t>
  </si>
  <si>
    <t>Xã Hải Dương</t>
  </si>
  <si>
    <t>Thai Dương Hạ Nam</t>
  </si>
  <si>
    <t>Thai Dương Hạ Trung</t>
  </si>
  <si>
    <t>Thai Dương Hạ Bắc</t>
  </si>
  <si>
    <t>Nhà thờ họ</t>
  </si>
  <si>
    <t>Thai Dương Thượng Đông</t>
  </si>
  <si>
    <t>Thai Dương Thượng Tây</t>
  </si>
  <si>
    <t>Thôn Viĩnh Trị</t>
  </si>
  <si>
    <t>Phường Hương Văn</t>
  </si>
  <si>
    <t>TDP 1</t>
  </si>
  <si>
    <t>TDP 2</t>
  </si>
  <si>
    <t>TDP 3</t>
  </si>
  <si>
    <t>TDP 4</t>
  </si>
  <si>
    <t>TDP 5</t>
  </si>
  <si>
    <t>TDP 6</t>
  </si>
  <si>
    <t>TDP 7</t>
  </si>
  <si>
    <t>TDP 8</t>
  </si>
  <si>
    <t>TDP 9</t>
  </si>
  <si>
    <t>TDP 10</t>
  </si>
  <si>
    <t>TDP 11</t>
  </si>
  <si>
    <t>TDP 12</t>
  </si>
  <si>
    <t>TDP 13</t>
  </si>
  <si>
    <t>Xã Hương Toàn</t>
  </si>
  <si>
    <t>Thôn Giáp Tây</t>
  </si>
  <si>
    <t>Triều Sơn Trung</t>
  </si>
  <si>
    <t>Trường TH Triều Sơn Trung</t>
  </si>
  <si>
    <t>Cổ Lão</t>
  </si>
  <si>
    <t>Nhà kiên cố trong thôn</t>
  </si>
  <si>
    <t>Giáp Thượng</t>
  </si>
  <si>
    <t>Liễu Hạ</t>
  </si>
  <si>
    <t>HTX Tây Toàn</t>
  </si>
  <si>
    <t>Dương Sơn</t>
  </si>
  <si>
    <t>Nhà thờ giáo xứ</t>
  </si>
  <si>
    <t>Giáp Trung</t>
  </si>
  <si>
    <t>Nam Thanh</t>
  </si>
  <si>
    <t>An Thuận</t>
  </si>
  <si>
    <t>Giáp Đông</t>
  </si>
  <si>
    <t>Giáp Kiền</t>
  </si>
  <si>
    <t>Trụ sở thôn, nhà thờ họ Lê Văn</t>
  </si>
  <si>
    <t>Vân Cù</t>
  </si>
  <si>
    <t>Trường TH số 1 Hương Toàn</t>
  </si>
  <si>
    <t>Phường Hương An</t>
  </si>
  <si>
    <t>TDP1</t>
  </si>
  <si>
    <t>TDP2</t>
  </si>
  <si>
    <t>TDP3</t>
  </si>
  <si>
    <t>TDP4</t>
  </si>
  <si>
    <t>TDP5</t>
  </si>
  <si>
    <t>TDP6</t>
  </si>
  <si>
    <t>TDP7</t>
  </si>
  <si>
    <t>TDP8</t>
  </si>
  <si>
    <t>TDP9</t>
  </si>
  <si>
    <t>Xã Hương Thọ</t>
  </si>
  <si>
    <t>Thôn Hải Cát 1</t>
  </si>
  <si>
    <t>Thôn Hải Cát 2</t>
  </si>
  <si>
    <t>Thôn La Khê Bãi</t>
  </si>
  <si>
    <t>Thôn Liên Bằng</t>
  </si>
  <si>
    <t>Thôn Thạch Hàn</t>
  </si>
  <si>
    <t>Thôn La Khê Trẹm</t>
  </si>
  <si>
    <t>Thôn  Kim Ngọc</t>
  </si>
  <si>
    <t>Trường mẫu giáo</t>
  </si>
  <si>
    <t>Thôn  Định Môn</t>
  </si>
  <si>
    <t>Thôn Hòa  An</t>
  </si>
  <si>
    <t>Xã Hương Vinh</t>
  </si>
  <si>
    <t>Thôn Thế Lại Thượng</t>
  </si>
  <si>
    <t>Thôn Bao Vinh</t>
  </si>
  <si>
    <t>Thôn Địa linh</t>
  </si>
  <si>
    <t>Thôn La  Khê</t>
  </si>
  <si>
    <t>Trường Tiểu học số 2</t>
  </si>
  <si>
    <t>Thôn Minh Thanh</t>
  </si>
  <si>
    <t>Thôn Triều Sơn Nam</t>
  </si>
  <si>
    <t>Thôn Triều Sơn Đông</t>
  </si>
  <si>
    <t>Trường tiểu học số 3</t>
  </si>
  <si>
    <t>Thôn Thủy Phú</t>
  </si>
  <si>
    <t>Đội 12B</t>
  </si>
  <si>
    <t>Xã Bình Thành</t>
  </si>
  <si>
    <t>Thôn Thọ Bình</t>
  </si>
  <si>
    <t>Nhà dân kiên cố trong thôn</t>
  </si>
  <si>
    <t>Thôn Bình Tân</t>
  </si>
  <si>
    <t>Thôn Tam Hiệp</t>
  </si>
  <si>
    <t>Thôn Hòa Cát</t>
  </si>
  <si>
    <t>Trường tiểu học Bình Thành</t>
  </si>
  <si>
    <t>Thôn Hiệp Hòa</t>
  </si>
  <si>
    <t>Thôn Bồ Hòn</t>
  </si>
  <si>
    <t>Thôn Bình Dương</t>
  </si>
  <si>
    <t>Thôn Hòa Bình</t>
  </si>
  <si>
    <t>Phường Tứ Hạ</t>
  </si>
  <si>
    <t>Xã Hương Bình</t>
  </si>
  <si>
    <t>Thôn Hương Sơn</t>
  </si>
  <si>
    <t>trụ sở UBND xã</t>
  </si>
  <si>
    <t>Thôn Bình Toàn</t>
  </si>
  <si>
    <t>Thôn Hải Tân</t>
  </si>
  <si>
    <t>Trường tiểu  học và trung học cơ sở</t>
  </si>
  <si>
    <t>Thôn Tân Phong</t>
  </si>
  <si>
    <t>Trường mầm non  Hương Bình</t>
  </si>
  <si>
    <t>Thôn Hương Lộc</t>
  </si>
  <si>
    <t>Thôn Hương Quang</t>
  </si>
  <si>
    <t>Phường Hương Xuân</t>
  </si>
  <si>
    <t>Tổ dân phố 10</t>
  </si>
  <si>
    <t>Tổ dân phố 11</t>
  </si>
  <si>
    <t>Tổ dân phố 12</t>
  </si>
  <si>
    <t>Phường Hương Hồ</t>
  </si>
  <si>
    <t>Nhà dân kiên cố trong tổ</t>
  </si>
  <si>
    <t>Hội trường UBND phường, Trường tiểu học số 1</t>
  </si>
  <si>
    <t>Chùa Huyền Không</t>
  </si>
  <si>
    <t>Chùa Kim Sơn</t>
  </si>
  <si>
    <t>Trường mầm non</t>
  </si>
  <si>
    <t>Phường Hương Vân</t>
  </si>
  <si>
    <t>Xã Hương Phong</t>
  </si>
  <si>
    <t>Thôn Tiền Thành</t>
  </si>
  <si>
    <t>Thôn An Lai</t>
  </si>
  <si>
    <t>Thôn Vân Quật Thượng</t>
  </si>
  <si>
    <t>Thôn Thuận Hòa</t>
  </si>
  <si>
    <t>Thôn Vân Quật Đông</t>
  </si>
  <si>
    <t>Thôn Thanh Phước</t>
  </si>
  <si>
    <t>Phường Hương Chữ</t>
  </si>
  <si>
    <t>Xã Bình Điền</t>
  </si>
  <si>
    <t>Thôn Bình Thuận</t>
  </si>
  <si>
    <t>Trường trung học cơ sở Nguyễn Đăng Khoa</t>
  </si>
  <si>
    <t>Thôn Vinh Diền</t>
  </si>
  <si>
    <t>Thôn Thuận Điền</t>
  </si>
  <si>
    <t>Thôn Đông Hòa</t>
  </si>
  <si>
    <t>Trường Tiểu học Bình Điền</t>
  </si>
  <si>
    <t>Thôn Bình Lộc</t>
  </si>
  <si>
    <t>Trường THCS Nguyễn Đăng Khoa</t>
  </si>
  <si>
    <t>Xã Hồng Tiến</t>
  </si>
  <si>
    <t>Tổng Cộng</t>
  </si>
  <si>
    <t>Tên địa điểm</t>
  </si>
  <si>
    <t>Mô tả quy mô, kết cấu</t>
  </si>
  <si>
    <t>Đánh giá chất lượng đảm bảo sơ tán dân</t>
  </si>
  <si>
    <t>Số lượng người có thể sơ tán đến
(người)</t>
  </si>
  <si>
    <t>Ghi chú</t>
  </si>
  <si>
    <t>Thôn Bến Ván 1</t>
  </si>
  <si>
    <t xml:space="preserve">Trường TH &amp; THCS Bến Ván </t>
  </si>
  <si>
    <t>Nhà 02 tầng gồm 12 phòng</t>
  </si>
  <si>
    <t>Đảm bảo sơ tán án toàn với bão cấp 15 trở lên</t>
  </si>
  <si>
    <t>Thôn Bến Ván 2</t>
  </si>
  <si>
    <t>Thôn Bến Ván 3</t>
  </si>
  <si>
    <t>Thôn Bến Ván 4</t>
  </si>
  <si>
    <t>Thôn Hòa Mỹ</t>
  </si>
  <si>
    <t>Trường TH An Nong 2</t>
  </si>
  <si>
    <t>Nhà 02 tầng gồm 24 phòng</t>
  </si>
  <si>
    <t>Thôn Bình An</t>
  </si>
  <si>
    <t>Nhà văn hóa thôn Bình An</t>
  </si>
  <si>
    <t>Thôn Hòa Vang</t>
  </si>
  <si>
    <t>Trường TH An Nong 1</t>
  </si>
  <si>
    <t>Nhà 02 tầng gồm 32 phòng</t>
  </si>
  <si>
    <t>Thôn Thuận Hóa</t>
  </si>
  <si>
    <t>Trường mầm non Lộc Sơn</t>
  </si>
  <si>
    <t>Nhà 02 tầng gồm 8 phòng</t>
  </si>
  <si>
    <t>Trường THCS Lộc Sơn</t>
  </si>
  <si>
    <t xml:space="preserve">Trường Mần non Lộc Sơn </t>
  </si>
  <si>
    <t>Trường TH Lộc Sơn 1</t>
  </si>
  <si>
    <t xml:space="preserve">Nhà cấp 4, mái ngói </t>
  </si>
  <si>
    <t>Đảm bảo sơ tán án toàn với bão cấp 12 trở lên</t>
  </si>
  <si>
    <t xml:space="preserve">Nhà thờ (Nhà cấp 4, mái ngói); trường (nhà 2 tầng) </t>
  </si>
  <si>
    <t>Nhà 02 tầng, mái bằng</t>
  </si>
  <si>
    <t>04 nhà dân kiên cố</t>
  </si>
  <si>
    <t>02 nhà dân kiên cố</t>
  </si>
  <si>
    <t>Trạm Y tế xã</t>
  </si>
  <si>
    <t>06 nhà dân kiên cố</t>
  </si>
  <si>
    <t>05 nhà dân kiên cố</t>
  </si>
  <si>
    <t>24 nhà dân kiên cố</t>
  </si>
  <si>
    <t>Nhà cấp 4, với nhà 2 tầng</t>
  </si>
  <si>
    <t>Đảm bảo sơ tán án toàn với bão cấp 10 trở lên</t>
  </si>
  <si>
    <t>Thôn1,2</t>
  </si>
  <si>
    <t>Nhà cấp 4, 04 phòng</t>
  </si>
  <si>
    <t>Đảm bảo sơ tán an toàn với bão trên cấp 12</t>
  </si>
  <si>
    <t>Nhà cấp 4, có đổ mái bằng</t>
  </si>
  <si>
    <t>Đảm bảo sơ tán an toàn với bão trên cấp 10</t>
  </si>
  <si>
    <t>Trường TH&amp;THCS Lộc Hòa</t>
  </si>
  <si>
    <t>Nhà 2 tầng, 8 phòng</t>
  </si>
  <si>
    <t>Đảm bảo sơ tán an toàn với bão trên cấp 15</t>
  </si>
  <si>
    <t>Nhà cấp 4</t>
  </si>
  <si>
    <t>4 phòng</t>
  </si>
  <si>
    <t>Đảm bảo sơ tán an toàn với bão mạnh</t>
  </si>
  <si>
    <t>5 nhà cao tầng.</t>
  </si>
  <si>
    <t>2 tầng , diện tích 1100m2</t>
  </si>
  <si>
    <t>Đảm bảo sơ tán an toàn với bão cấp 15 trở lên</t>
  </si>
  <si>
    <t>Chùa Lương Tân</t>
  </si>
  <si>
    <t>Diện tích 200m2</t>
  </si>
  <si>
    <t>Chùa Đồng Quang</t>
  </si>
  <si>
    <t>Ga Truồi</t>
  </si>
  <si>
    <t>2 tầng diện tích 220m2</t>
  </si>
  <si>
    <t>12 nhà cao tầng</t>
  </si>
  <si>
    <t>2 tầng diện tích 2200m2</t>
  </si>
  <si>
    <t>Mỏ đá Garnitđen</t>
  </si>
  <si>
    <t>01 tầng kiên cố</t>
  </si>
  <si>
    <t>Trạm y tế xã</t>
  </si>
  <si>
    <t>2 tầng 8 phòng</t>
  </si>
  <si>
    <t>2 nhà cao tầng</t>
  </si>
  <si>
    <t>2 tầng diện tích 350m2</t>
  </si>
  <si>
    <t>Trường Tiểu học Sư Lỗ Đông – An Lương Đông</t>
  </si>
  <si>
    <t>2 tầng 21 phòng</t>
  </si>
  <si>
    <t>Trường Tiểu học Sư Lỗ Đông</t>
  </si>
  <si>
    <t>2 tầng 10 phòng</t>
  </si>
  <si>
    <t>Nhà thờ họ Tôn, Nguyễn, Phạm, Ngô</t>
  </si>
  <si>
    <t>3 gian, kiên cố diện tích 600m2</t>
  </si>
  <si>
    <t>8 nhà cao tầng của dân</t>
  </si>
  <si>
    <t>2 tầng, diện tích 1600m2</t>
  </si>
  <si>
    <t>Trường THCS Lộc Điền</t>
  </si>
  <si>
    <t>2 tầng gồm 18 phòng</t>
  </si>
  <si>
    <t>Nhà thờ Thiện Loại</t>
  </si>
  <si>
    <t>2 tầng diện tích 400m2</t>
  </si>
  <si>
    <t>Chùa Lương Điền</t>
  </si>
  <si>
    <t>Tầng trệt kiên cố</t>
  </si>
  <si>
    <t>Trường Tiểu học Trung Chánh</t>
  </si>
  <si>
    <t>Lâm trường Phú Lộc</t>
  </si>
  <si>
    <t>Tầng trệt kiên cố diện tích 200m2</t>
  </si>
  <si>
    <t>Chùa Lương Thuận</t>
  </si>
  <si>
    <t xml:space="preserve">Hạt kiểm lâm huyện </t>
  </si>
  <si>
    <t>Nhà 2 tầng kiên cố</t>
  </si>
  <si>
    <t>Đảm bảo sơ tán an toàn bão cấp 15 trở lên</t>
  </si>
  <si>
    <t>Nhà văn hóa huyện</t>
  </si>
  <si>
    <t xml:space="preserve">Hội trường </t>
  </si>
  <si>
    <t>Chi cục thuế</t>
  </si>
  <si>
    <t>Nhà 3 tầng kiên cố</t>
  </si>
  <si>
    <t>Bệnh viện</t>
  </si>
  <si>
    <t>Trường THCS thị trấn</t>
  </si>
  <si>
    <t>Trung tâm học tập cộng đồng</t>
  </si>
  <si>
    <t>Nhà 1 tầng</t>
  </si>
  <si>
    <t>Trường tiểu học thị trấn</t>
  </si>
  <si>
    <t>Nhà 2 tầng</t>
  </si>
  <si>
    <t>Nhà ông Hà Ngọc Thắng; nhà ông Phan Huấn</t>
  </si>
  <si>
    <t>Tường xây gạch, mái đổ bằng</t>
  </si>
  <si>
    <t>Chất lượng đảm bảo</t>
  </si>
  <si>
    <t>Trụ sở UBND xã, Cửa hàng xăng dầu số 25, nhà ông Lượng</t>
  </si>
  <si>
    <t>Tường xây gạch, mái đổ bằng 2 tầng</t>
  </si>
  <si>
    <t>Chùa Phước Sơn, Trụ sở UBND xã, nhà ông Huỳnh</t>
  </si>
  <si>
    <t>Tường xây, mái kiên cố; Nhà UBND 2 tầng</t>
  </si>
  <si>
    <t>Trường THCS Lộc Trì, trường Lộc Trì 01</t>
  </si>
  <si>
    <t>Trường Mầm non Sao Mai, Trạm y tế</t>
  </si>
  <si>
    <t>Nhà ông Thám, nhà ông Hòa, ông Lâm</t>
  </si>
  <si>
    <t>Trường tiểu học số 2 Lộc Trì, nhà ông Tế, ông Lanh, ông Huân</t>
  </si>
  <si>
    <t>Trường tiểu học số 02 Lộc Trì, nhà mẫu giáo Đông Hải, nhà ông Đề, ông Ben, ông Vẹn, ông Lương</t>
  </si>
  <si>
    <t>Chùa Phước Sơn, nhà ông Lượng, ông Thảo, ông Tượng</t>
  </si>
  <si>
    <t xml:space="preserve">Trường Mẫu giáo </t>
  </si>
  <si>
    <t>Đảm bảo an toàn cấp 10 trở lên</t>
  </si>
  <si>
    <t>Xen ghép nhà dân</t>
  </si>
  <si>
    <t>Nhà cấp 4</t>
  </si>
  <si>
    <t>Đảm bảo an toàn cấp 8 trở lên</t>
  </si>
  <si>
    <t xml:space="preserve">Nhà họp thôn, trường học </t>
  </si>
  <si>
    <t>Nhà cấp 2, cấp 4</t>
  </si>
  <si>
    <t>Trường học, trạm y tế</t>
  </si>
  <si>
    <t>Nhà 2 tầng</t>
  </si>
  <si>
    <t>Đảm bảo an toàn cấp 12 trở lên</t>
  </si>
  <si>
    <t>Nhà cấp 3, cấp 4</t>
  </si>
  <si>
    <t>Đảm bảo an toàn cấp 11 trở lên</t>
  </si>
  <si>
    <t>Trường học</t>
  </si>
  <si>
    <t>Nhà cấp 3</t>
  </si>
  <si>
    <t>Trường Tiểu học Thủy Cam</t>
  </si>
  <si>
    <t>Diện tích 630m2; 02 tầng.</t>
  </si>
  <si>
    <t>Đảm bảo sơ tán an toàn với bão cấp 13</t>
  </si>
  <si>
    <t>Trường Tiểu học Thủy yên Thượng</t>
  </si>
  <si>
    <t>Diện tích 430m2; 01 tầng.</t>
  </si>
  <si>
    <t>Trường Tiểu học I</t>
  </si>
  <si>
    <t>Diện tích 1200m2; 02 tầng.</t>
  </si>
  <si>
    <t>Trường Mâm Non Thủy yên Thôn</t>
  </si>
  <si>
    <t>Diên tích 450m2; 01 tầng</t>
  </si>
  <si>
    <t>Diện tích 1200m2; 02 tầng</t>
  </si>
  <si>
    <t>Diện tích 450m2; 01 tầng</t>
  </si>
  <si>
    <t>Trường THCS Lộc Thủy</t>
  </si>
  <si>
    <t>Diện tích 1600m2; 02 tầng</t>
  </si>
  <si>
    <t>Bệnh viện Đa Khoa Chân mây</t>
  </si>
  <si>
    <t>Diện tích 8500m2; 02 tầng.</t>
  </si>
  <si>
    <t>Bệnh viện Đa Khoa Chân Mây</t>
  </si>
  <si>
    <t>Trường cấp 3</t>
  </si>
  <si>
    <t>Nhà 2 tầng,  có 20 phòng</t>
  </si>
  <si>
    <t>Đảm bảo sơ tán an toàn với báo cấp 15 trở lên</t>
  </si>
  <si>
    <t>Nhà 2 tầng, có 20 phòng</t>
  </si>
  <si>
    <t>Trường cấp 1</t>
  </si>
  <si>
    <t>Nhà 2 tầng,  có 15 phòng</t>
  </si>
  <si>
    <t>Trường cấp 1 Thủy Tụ, Nhà dân</t>
  </si>
  <si>
    <t>Nhà kiên cố có 20 nhà</t>
  </si>
  <si>
    <t>Trường cấp 2, BND xã</t>
  </si>
  <si>
    <t>Nhà 2 tầng,  có 10 phòng</t>
  </si>
  <si>
    <t>Nhà 2 tầng,  có 12 phòng</t>
  </si>
  <si>
    <t xml:space="preserve">Trường Tiểu học 
</t>
  </si>
  <si>
    <t>Nhà 1 tầng: 6 phòng</t>
  </si>
  <si>
    <t>Đồn BP Cảng Chân Mây</t>
  </si>
  <si>
    <t>Trường Mầm Non</t>
  </si>
  <si>
    <t>Nhà 2 tầng: 8 phòng</t>
  </si>
  <si>
    <t>Nhà 2 tầng: 24 phòng</t>
  </si>
  <si>
    <t>Trường Mầm Non Lộc Vĩnh</t>
  </si>
  <si>
    <t>Nhà 2 tầng, 10 phòng,</t>
  </si>
  <si>
    <t>Nhà thờ Loan Lý</t>
  </si>
  <si>
    <t>Nhà 2 tầng, 6 phòng và 01 nhà ở</t>
  </si>
  <si>
    <t>Khách sạn Thanh Tâm</t>
  </si>
  <si>
    <t>Khách sạn 3 tầng, 15 phòng</t>
  </si>
  <si>
    <t>Trường trung học cơ sở 2 Lăng Cô</t>
  </si>
  <si>
    <t>Trường 2 tầng, 10 phòng</t>
  </si>
  <si>
    <t>Nhà thờ Đồng Dương</t>
  </si>
  <si>
    <t>Kết cấu 2 tầng, 6 phòng</t>
  </si>
  <si>
    <t>Đồn biên phòng 236</t>
  </si>
  <si>
    <t xml:space="preserve"> Kết cấu 2 tầng, 16 phòng</t>
  </si>
  <si>
    <t>Nhà thờ Lăng Cô</t>
  </si>
  <si>
    <t>Kết cấu 2 tầng, 8 phòng</t>
  </si>
  <si>
    <t>Trường Tiểu học Lăng Cô</t>
  </si>
  <si>
    <t>Ga Lăng Cô</t>
  </si>
  <si>
    <t>Trường tiểu học Hói Dừa</t>
  </si>
  <si>
    <t>Kết cấu 2 tầng, 10 phòng</t>
  </si>
  <si>
    <t>Trường cấp 2 Vinh Hiền</t>
  </si>
  <si>
    <t>Nhà 02 tầng, 15 phòng</t>
  </si>
  <si>
    <t>Nhà 02 tầng, nhà kiên cố trong thôn</t>
  </si>
  <si>
    <t>Nhà 02 tầng, nhà kiên cố</t>
  </si>
  <si>
    <t>Trường tiểu học Hiền An</t>
  </si>
  <si>
    <t>Nhà 02 tầng</t>
  </si>
  <si>
    <t xml:space="preserve">Nhà 02 tầng, nhà kiên cố </t>
  </si>
  <si>
    <t>Chùa Đông Dương</t>
  </si>
  <si>
    <t>Kiên cố</t>
  </si>
  <si>
    <t>Nhà Ông Nguyễn Ngọc Dũng</t>
  </si>
  <si>
    <t>Nhà 02 tầng gồm 02 phòng</t>
  </si>
  <si>
    <t>Đảm bảo cấp 12</t>
  </si>
  <si>
    <t>Chợ Cầu Đá</t>
  </si>
  <si>
    <t>01 tầng 01 phòng</t>
  </si>
  <si>
    <t>Đảm bảo cấp 15</t>
  </si>
  <si>
    <t>Chùa 3 phường</t>
  </si>
  <si>
    <t>kiên cố</t>
  </si>
  <si>
    <t>Nhà ông Nguyễn Phiến</t>
  </si>
  <si>
    <t>Nhà ông Đoàn Dũng (VK)</t>
  </si>
  <si>
    <t>01 tầng 02 phòng</t>
  </si>
  <si>
    <t>Nhà ông Trần Thắng</t>
  </si>
  <si>
    <t>Nhà ông Mai Xuân Lộc</t>
  </si>
  <si>
    <t>Nhà ông Nguyễn Đương (Mệ Hạ)</t>
  </si>
  <si>
    <t xml:space="preserve">Đảm bảo cấp 15 </t>
  </si>
  <si>
    <t>Nhà ông Nguyễn Phúc Cầu</t>
  </si>
  <si>
    <t>10 phòng</t>
  </si>
  <si>
    <t xml:space="preserve">Đảm bảo cấp 12 </t>
  </si>
  <si>
    <t>UBND xã</t>
  </si>
  <si>
    <t>04 phòng</t>
  </si>
  <si>
    <t>Nhà Ông Huỳnh Thái</t>
  </si>
  <si>
    <t>Nhà Ông Nguyễn Đặng</t>
  </si>
  <si>
    <t>03 phòng</t>
  </si>
  <si>
    <t>Nhà Hồng Tú</t>
  </si>
  <si>
    <t>Nhà Ông Lan</t>
  </si>
  <si>
    <t>02 tầng, 03 phòng</t>
  </si>
  <si>
    <t>Nhà Bà Cháu</t>
  </si>
  <si>
    <t>Đảm bảo cấp 14</t>
  </si>
  <si>
    <t>Nhà Ông Tiến</t>
  </si>
  <si>
    <t>02 tầng, 02 phòng</t>
  </si>
  <si>
    <t>Nhà Ông Nguyễn Ngộ</t>
  </si>
  <si>
    <t>Nhà Bà Lòn</t>
  </si>
  <si>
    <t>Nhà Mệ Bòn</t>
  </si>
  <si>
    <t>Nhà 02 tầng gồm 05 phòng</t>
  </si>
  <si>
    <t>Đảm bảo cấp 13 + 14</t>
  </si>
  <si>
    <t>Nhà Lê Thị Vân</t>
  </si>
  <si>
    <t>Nhà 02 tầng gồm 04 phòng</t>
  </si>
  <si>
    <t>Nhà Mệ Chanh</t>
  </si>
  <si>
    <t>Trạm y tế, Trường Tiểu học, THCS</t>
  </si>
  <si>
    <t>Nhà kiên cố 02 tầng</t>
  </si>
  <si>
    <t>Xen ghép nhà dân, Điểm trường TH</t>
  </si>
  <si>
    <t>Xen ghép nhà dân, Niệm phật đường, Điểm trường TH, THCS</t>
  </si>
  <si>
    <t>Nhà cấp 4, nhà 02 tầng</t>
  </si>
  <si>
    <t>Xen ghép nhà dân, Trụ sở UBND xã</t>
  </si>
  <si>
    <t>Diện tích 430m2; 02 tầng.</t>
  </si>
  <si>
    <t>Trường THCS Lâm Mộng Quang</t>
  </si>
  <si>
    <t>Diện tích 1000m2; 02 tầng.</t>
  </si>
  <si>
    <t>Thường Tiểu học Vinh Mỹ</t>
  </si>
  <si>
    <t>Diện tích 400m2; 02 tầng.</t>
  </si>
  <si>
    <t>Trường Tiểu học Vinh Mỹ</t>
  </si>
  <si>
    <t>Thôn Diêm Trường</t>
  </si>
  <si>
    <t>Trường THVH2</t>
  </si>
  <si>
    <t>Nhà 02 tầng gồm 16 phòng,</t>
  </si>
  <si>
    <t>Trường THCS Vinh Hưng</t>
  </si>
  <si>
    <t>Nhà 02 tầng gồm 20 phòng,</t>
  </si>
  <si>
    <t>Nhà 2 tầng, 3 tầng gòm 30 nhà</t>
  </si>
  <si>
    <t>Thôn Luơng Viện</t>
  </si>
  <si>
    <t>Nhà 2 tầng, 3 tầng gòm 20 nhà</t>
  </si>
  <si>
    <t>Đảm bảo sơ tán án toàn với bão cấp 13 trở lên</t>
  </si>
  <si>
    <t>Thôn Phụng Chánh</t>
  </si>
  <si>
    <t xml:space="preserve"> Trụ sở UBND xã</t>
  </si>
  <si>
    <t>Trường THVH1</t>
  </si>
  <si>
    <t>Nhà 02 tầng gồm 25 phòng,</t>
  </si>
  <si>
    <t>Trường THPT Vinh Lộc</t>
  </si>
  <si>
    <t>Nhà 02 tầng gồm 35 phòng,</t>
  </si>
  <si>
    <t>Thôn Trung Hưng</t>
  </si>
  <si>
    <t>Nhà 2 tầng, 3 tầng gồm 100 nhà</t>
  </si>
  <si>
    <t>Thượng Quảng</t>
  </si>
  <si>
    <t>Đảm bảo sơ tán an toàn với bão cấp 12 trở lên</t>
  </si>
  <si>
    <t>Trường Mần non</t>
  </si>
  <si>
    <t>Nhà SHCĐ thôn 1</t>
  </si>
  <si>
    <t>Thượng Long</t>
  </si>
  <si>
    <t>Nhà SHCĐ thôn 3</t>
  </si>
  <si>
    <t>Nhà SHCĐ thôn 4</t>
  </si>
  <si>
    <t>Nhà SHCĐ thôn 5</t>
  </si>
  <si>
    <t>Nhà SHCĐ thôn 6</t>
  </si>
  <si>
    <t>Nhà SHCĐ thôn 8</t>
  </si>
  <si>
    <t xml:space="preserve">Hương Hữu </t>
  </si>
  <si>
    <t>Nhà SHCĐ thôn 7</t>
  </si>
  <si>
    <t>Hương Giang</t>
  </si>
  <si>
    <t>Trường THPT</t>
  </si>
  <si>
    <t>Phòng khám đa khoa</t>
  </si>
  <si>
    <t>Thượng Nhật</t>
  </si>
  <si>
    <t>Trạm Thủy Văn</t>
  </si>
  <si>
    <t>Nhà 1 tầng kiên cố</t>
  </si>
  <si>
    <t>Nhà văn hóa xã</t>
  </si>
  <si>
    <t>Nhà SHCĐ thôn 2</t>
  </si>
  <si>
    <t>Hương Hòa</t>
  </si>
  <si>
    <t>Trung tâm dạy nghề</t>
  </si>
  <si>
    <t>Trung tâm GDTX</t>
  </si>
  <si>
    <t>Thượng Lộ</t>
  </si>
  <si>
    <t>Trạm Y tế</t>
  </si>
  <si>
    <t>Trạm Khí Tượng</t>
  </si>
  <si>
    <t>Hương Lộc</t>
  </si>
  <si>
    <t>Nhà liên cơ quan</t>
  </si>
  <si>
    <t xml:space="preserve"> Thuỷ Lương</t>
  </si>
  <si>
    <t>Trường Trung học CS (tổ 9),Trường THCS (tổ 4), Trạm Y tế (tổ9), UBND phường</t>
  </si>
  <si>
    <t>Đảm bảo</t>
  </si>
  <si>
    <t xml:space="preserve"> Thuỷ Phương</t>
  </si>
  <si>
    <t xml:space="preserve">Trường Tiểu học CS 2 (tổ 6) </t>
  </si>
  <si>
    <t>Thuỷ Thanh</t>
  </si>
  <si>
    <t>Trường Tiểu học Vân Thê Làng UBND xã</t>
  </si>
  <si>
    <t xml:space="preserve"> Phú Sơn</t>
  </si>
  <si>
    <t xml:space="preserve">Trường Tiểu học thôn 2, UBND xã </t>
  </si>
  <si>
    <t xml:space="preserve"> Thuỷ Châu</t>
  </si>
  <si>
    <t>Trường Tiểu học CS số 1 (tổ 11), Trương Trung học CS (tổ 11), UBND phường</t>
  </si>
  <si>
    <t xml:space="preserve"> Thuỷ Tân</t>
  </si>
  <si>
    <t xml:space="preserve">Trường Tiểu học CS; Trường Trung học thôn Tân Tô  Trường Mầm non Tô Đà1, Trường Mầm non Tân Tô 1, UBND xã, nhà kiên cố thôn Chiết Bi </t>
  </si>
  <si>
    <t>Thuỷ Dương</t>
  </si>
  <si>
    <t>Trường TH Thuỷ Dương (tổ 6), Trường Tiểu học (tổ13), UBND phường (tổ 1)</t>
  </si>
  <si>
    <t xml:space="preserve"> Dương Hoà</t>
  </si>
  <si>
    <t xml:space="preserve">Trường Tiểu học CS  thôn Hộ, Trường Mầm non cơ sở 2 thôn Hạ , UBND xã </t>
  </si>
  <si>
    <t xml:space="preserve"> Thuỷ Bằng</t>
  </si>
  <si>
    <t xml:space="preserve">Trường Trung học CS thôn Bằng Lãng; Nhà máy mộc mỹ nghệ Hương Giang thôn Bằng Lãng , UBND xã </t>
  </si>
  <si>
    <t>Thuỷ Phù</t>
  </si>
  <si>
    <t xml:space="preserve">Trường Trung học CS số 2 (tổ 6, 10), Trường Tiểu hoc CS (tổ 5); UBND xã </t>
  </si>
  <si>
    <t xml:space="preserve"> Phú Bài</t>
  </si>
  <si>
    <t>Trường dạy nghề (tổ7)</t>
  </si>
  <si>
    <t xml:space="preserve"> Thuỷ Vân</t>
  </si>
  <si>
    <t xml:space="preserve">Trường Trung học CS thôn Công Lương, UBND xã </t>
  </si>
  <si>
    <t xml:space="preserve"> Hội trường</t>
  </si>
  <si>
    <t>Đảm bảo sơ tán an toàn siêu bão</t>
  </si>
  <si>
    <t>Hội trường</t>
  </si>
  <si>
    <t xml:space="preserve">Các nhà cao tầng </t>
  </si>
  <si>
    <t xml:space="preserve">UBND Phường </t>
  </si>
  <si>
    <t>Nhà 03 tầng có</t>
  </si>
  <si>
    <t xml:space="preserve"> 6 phòng </t>
  </si>
  <si>
    <t>Nhà 02 tầng có</t>
  </si>
  <si>
    <t xml:space="preserve"> 10 phòng </t>
  </si>
  <si>
    <t xml:space="preserve"> 12 phòng </t>
  </si>
  <si>
    <t>Nhà ông Lê văn Phúc</t>
  </si>
  <si>
    <t xml:space="preserve">Nhà cao tầng </t>
  </si>
  <si>
    <t>Nhà ông Nguyễn Chi</t>
  </si>
  <si>
    <t>Trường Triều Sơn Tây</t>
  </si>
  <si>
    <t xml:space="preserve"> 25 phòng </t>
  </si>
  <si>
    <t>Nhà ông Trần Đình Dung</t>
  </si>
  <si>
    <t>Nhà ông Lê văn Cương</t>
  </si>
  <si>
    <t>Nhà ông Nguyễn Văn Tuyến</t>
  </si>
  <si>
    <t>Nhà ông Nguyễn Đăng Phúc</t>
  </si>
  <si>
    <t>Nhà ông Phan Minh Trị</t>
  </si>
  <si>
    <t>Trường Tiểu học An Hòa</t>
  </si>
  <si>
    <t xml:space="preserve"> 15 phòng </t>
  </si>
  <si>
    <t>Trường Tiểu học Nguyễn Cư Trinh</t>
  </si>
  <si>
    <t xml:space="preserve"> 16 phòng </t>
  </si>
  <si>
    <t>Nhà ông Lê Ích Hiệp</t>
  </si>
  <si>
    <t>Nhà ông Phạm Chỉnh</t>
  </si>
  <si>
    <t>Trường dạy nghề</t>
  </si>
  <si>
    <t>Các nhà cao tầng</t>
  </si>
  <si>
    <t>KV  IV</t>
  </si>
  <si>
    <t>KV  V</t>
  </si>
  <si>
    <t>KV  VI</t>
  </si>
  <si>
    <t>72 Chi Lăng</t>
  </si>
  <si>
    <t xml:space="preserve"> Nhà 03 tầng có</t>
  </si>
  <si>
    <t xml:space="preserve"> 8 phòng </t>
  </si>
  <si>
    <t xml:space="preserve"> 7 phòng </t>
  </si>
  <si>
    <t>Tổ 4.5.6</t>
  </si>
  <si>
    <t xml:space="preserve"> 14 phòng </t>
  </si>
  <si>
    <t>Tổ 7.8.9</t>
  </si>
  <si>
    <t xml:space="preserve"> 20 phòng </t>
  </si>
  <si>
    <t>Tổ 13.14.15</t>
  </si>
  <si>
    <t>Nhà 29 Chi Lăng</t>
  </si>
  <si>
    <t>Các nhà kiên cố</t>
  </si>
  <si>
    <t>Khu vực 1</t>
  </si>
  <si>
    <t>Khu vực 2</t>
  </si>
  <si>
    <t>Nhà Văn Hóa TP</t>
  </si>
  <si>
    <t>Khu vực 3</t>
  </si>
  <si>
    <t>Khu vực 4</t>
  </si>
  <si>
    <t>Trường Huỳnh Thúc Kháng</t>
  </si>
  <si>
    <t xml:space="preserve">Nhà 3 tầng có 28 phòng </t>
  </si>
  <si>
    <t>Tổ 1.2.3</t>
  </si>
  <si>
    <t>Tổ 4.5.6.7</t>
  </si>
  <si>
    <t>Tổ 8.9.10.11.12</t>
  </si>
  <si>
    <t>Đồn Biên phòng, Cty cấp nước</t>
  </si>
  <si>
    <t xml:space="preserve">Nhà 3 tầng có 20 phòng </t>
  </si>
  <si>
    <t>Trường Dân tộc nội trú</t>
  </si>
  <si>
    <t xml:space="preserve">Nhà 2 tầng có 26 phòng </t>
  </si>
  <si>
    <t>Tổ 14.15.16.17</t>
  </si>
  <si>
    <t xml:space="preserve">có 45 phòng </t>
  </si>
  <si>
    <t>Nhạc viện Huế</t>
  </si>
  <si>
    <t>Nhà văn hóa Trúc Lâm</t>
  </si>
  <si>
    <t>Nhà 1 tầng có diện tích rộng</t>
  </si>
  <si>
    <t xml:space="preserve">Nhà 3 tầng có 26 phòng </t>
  </si>
  <si>
    <t xml:space="preserve">Nhà 2 tầng có 24 phòng </t>
  </si>
  <si>
    <t>Đình làng Xuân Hòa</t>
  </si>
  <si>
    <t>Hội trường Khu vực</t>
  </si>
  <si>
    <t>Khu vực 5</t>
  </si>
  <si>
    <t>Khu vực 6</t>
  </si>
  <si>
    <t>Nhà nghỉ Như ý</t>
  </si>
  <si>
    <t xml:space="preserve">Nhà 3 tầng có 18 phòng </t>
  </si>
  <si>
    <t xml:space="preserve">KS Công Đoàn </t>
  </si>
  <si>
    <t xml:space="preserve">Nhà 4 tầng có 26 phòng </t>
  </si>
  <si>
    <t>Nhà 1 tầng có gác lửng kiên cố</t>
  </si>
  <si>
    <t>Nhà ông Nguyễn Văn Hiền</t>
  </si>
  <si>
    <t>Nhà kiên cố có 20 phòng</t>
  </si>
  <si>
    <t xml:space="preserve">Nhà nghỉ Vinh Quý </t>
  </si>
  <si>
    <t>Nhà kiên cố có 16 phòng</t>
  </si>
  <si>
    <t>Trường Tiểu học An Bình</t>
  </si>
  <si>
    <t>Nhà 01 tầng có</t>
  </si>
  <si>
    <t>Tổ 13 B</t>
  </si>
  <si>
    <t>Tổ 14 B</t>
  </si>
  <si>
    <t>Tổ 15 A</t>
  </si>
  <si>
    <t xml:space="preserve">Nhà kiên cố </t>
  </si>
  <si>
    <t>Tổ 15 B</t>
  </si>
  <si>
    <t xml:space="preserve">Nhà cao tầng, Nhà kiên cố </t>
  </si>
  <si>
    <t>Nhà thờ Giáo Xứ Tân Thủy</t>
  </si>
  <si>
    <t xml:space="preserve"> Nhà kiên cố </t>
  </si>
  <si>
    <t>Tổ 19, 20</t>
  </si>
  <si>
    <t>Nhà 2 tầng có</t>
  </si>
  <si>
    <t>Nhà cao tầng Kiên cố</t>
  </si>
  <si>
    <t>Trường Nguyễn Bỉnh Khiêm</t>
  </si>
  <si>
    <t>Trường Phú Hiệp</t>
  </si>
  <si>
    <t>Khu vực 7</t>
  </si>
  <si>
    <t>Trường Thống Nhất</t>
  </si>
  <si>
    <t>Nhà 3 tầng có</t>
  </si>
  <si>
    <t xml:space="preserve"> 22 phòng </t>
  </si>
  <si>
    <t>Nhà cao tầng kiên cố</t>
  </si>
  <si>
    <t>Trường Trần Quốc Toản</t>
  </si>
  <si>
    <t xml:space="preserve"> 24 phòng </t>
  </si>
  <si>
    <t>Tổ 9, tổ 10</t>
  </si>
  <si>
    <t>Tổ 13, tổ 14</t>
  </si>
  <si>
    <t>Trường ĐH Nông Lâm</t>
  </si>
  <si>
    <t>Nhà 3 tầng  có 86</t>
  </si>
  <si>
    <t>UBND Phường và các nhà kiên cố</t>
  </si>
  <si>
    <t xml:space="preserve">Nhà 3 tầng  có 10 phòng và các nhà kiên cố </t>
  </si>
  <si>
    <t>Trường ĐH Ngoại Ngữ</t>
  </si>
  <si>
    <t xml:space="preserve">Nhà 5 tầng  có 40 phòng </t>
  </si>
  <si>
    <t>Trường ĐH Kinh tế</t>
  </si>
  <si>
    <t xml:space="preserve">Nhà 5 tầng  có 42 phòng </t>
  </si>
  <si>
    <t>Trường Duy Tân</t>
  </si>
  <si>
    <t xml:space="preserve">Nhà 5 tầng  có 38 phòng </t>
  </si>
  <si>
    <t>Tổ 21</t>
  </si>
  <si>
    <t>Trường ĐH Thể Chất</t>
  </si>
  <si>
    <t xml:space="preserve">Nhà 3 tầng  có 25 phòng </t>
  </si>
  <si>
    <t>Ngã 3 Thánh giá</t>
  </si>
  <si>
    <t xml:space="preserve">Nhà 4 tầng  có 14 phòng </t>
  </si>
  <si>
    <t>Bệnh viên Y học Dân tộc</t>
  </si>
  <si>
    <t xml:space="preserve">Nhà 3 tầng  có 24 phòng </t>
  </si>
  <si>
    <t xml:space="preserve">Nhà 4 tầng  có 24 phòng </t>
  </si>
  <si>
    <t>Nhà số 195 Nguyễn Trãi</t>
  </si>
  <si>
    <t>Nhà 4 tầng  có 6 phòng kiên cố</t>
  </si>
  <si>
    <t>Nhà số 52 Thái Phiên</t>
  </si>
  <si>
    <t>Nhà 4 tầng  có 8 phòng kiên cố</t>
  </si>
  <si>
    <t>Nhà VH khu vực</t>
  </si>
  <si>
    <t>Nhà 1 tầng  có 1 phòng kiên cố</t>
  </si>
  <si>
    <t xml:space="preserve">Nhà 2 tầng  có 22 phòng </t>
  </si>
  <si>
    <t>Nhà số 130 và 78 Hoàng Diệu</t>
  </si>
  <si>
    <t>loại nhà kiên cố có 8 phòng</t>
  </si>
  <si>
    <t>Khu vực 8</t>
  </si>
  <si>
    <t>Nhà số 45 Ngô Thế Lân</t>
  </si>
  <si>
    <t xml:space="preserve">Nhà 4 tầng  có 9 phòng </t>
  </si>
  <si>
    <t>Trường cấp 1 số 2 mang cá</t>
  </si>
  <si>
    <t xml:space="preserve">Nhà 2 tầng  có 10 phòng </t>
  </si>
  <si>
    <t>Tịnh xá Ngọc Kinh</t>
  </si>
  <si>
    <t xml:space="preserve">Nhà 1 tầng  có 10 phòng </t>
  </si>
  <si>
    <t xml:space="preserve">Nhà 3 tầng  có 18 phòng </t>
  </si>
  <si>
    <t>Khuôn Vĩnh Nhơn</t>
  </si>
  <si>
    <t xml:space="preserve">Nhà 2 tầng  có 6 phòng </t>
  </si>
  <si>
    <t>Trường An</t>
  </si>
  <si>
    <t>Cty xây lắp 6</t>
  </si>
  <si>
    <t xml:space="preserve">Nhà 4 tầng  có 12 phòng </t>
  </si>
  <si>
    <t>Tổ 16,17</t>
  </si>
  <si>
    <t xml:space="preserve">Nhà 4 tầng  có 22 phòng </t>
  </si>
  <si>
    <t>Tổ 2,4.5,7,8</t>
  </si>
  <si>
    <t>Thôn Trung Thượng</t>
  </si>
  <si>
    <t xml:space="preserve">Nhà 4 tầng  có 10 phòng </t>
  </si>
  <si>
    <t>Thôn Lương Quán</t>
  </si>
  <si>
    <t>Thôn Đông Phước 1</t>
  </si>
  <si>
    <t>Thôn Đông Phước 2</t>
  </si>
  <si>
    <t>Trường Đông Phước</t>
  </si>
  <si>
    <t xml:space="preserve">Nhà 2 tầng  có 8 phòng </t>
  </si>
  <si>
    <t>Thôn Long Thọ</t>
  </si>
  <si>
    <t>Thôn Trường Đá</t>
  </si>
  <si>
    <t>Nhà VH Khu V 1</t>
  </si>
  <si>
    <t>Nhà VH Khu tái định cư</t>
  </si>
  <si>
    <t xml:space="preserve">Trạm y tế </t>
  </si>
  <si>
    <t>Bộ Chỉ huy QS Tỉnh</t>
  </si>
  <si>
    <t xml:space="preserve">Nhà 3 tầng  có 10 phòng </t>
  </si>
  <si>
    <t>Công An Phường</t>
  </si>
  <si>
    <t xml:space="preserve">Nhà 3 tầng  có 8 phòng </t>
  </si>
  <si>
    <t>Tổ 10,11</t>
  </si>
  <si>
    <t>Trường Tiểu học số 1</t>
  </si>
  <si>
    <t xml:space="preserve">Tổ 16,17 </t>
  </si>
  <si>
    <t xml:space="preserve">Nhà 3 tầng  có 16 phòng </t>
  </si>
  <si>
    <t>Tổ 8,9,10</t>
  </si>
  <si>
    <t>Bê tông, cốt thép</t>
  </si>
  <si>
    <t>Đảm bảo an toàn</t>
  </si>
  <si>
    <t>Cống quan</t>
  </si>
  <si>
    <t xml:space="preserve"> nhà 2 tầng</t>
  </si>
  <si>
    <t>đảm bảo</t>
  </si>
  <si>
    <t xml:space="preserve">Kiên cố </t>
  </si>
  <si>
    <t>nhà 2 tầng</t>
  </si>
  <si>
    <t>nhà 2 tầng, nhà kiên cố</t>
  </si>
  <si>
    <t>Nhà kiên cố, nhà 2 tầng</t>
  </si>
  <si>
    <t>2 tầng</t>
  </si>
  <si>
    <t>đạt yêu cầu</t>
  </si>
  <si>
    <t>Trần bê tông</t>
  </si>
  <si>
    <t>tương đối</t>
  </si>
  <si>
    <t>149 phòng</t>
  </si>
  <si>
    <t xml:space="preserve">Trường ODA, </t>
  </si>
  <si>
    <t>Nhà 02 tầng, gồm 10 phòng</t>
  </si>
  <si>
    <t>20 nhà mái bằng</t>
  </si>
  <si>
    <t>Nhà kết cấu bê tông, cốt thép, mái bằng</t>
  </si>
  <si>
    <t>10 nhà cao tầng</t>
  </si>
  <si>
    <t>Nhà 02 tầng, gồm 20 phòng</t>
  </si>
  <si>
    <t>Nhà phòng chống lụt bão của thôn</t>
  </si>
  <si>
    <t>Nhà 02 tầng, gồm 06 phòng</t>
  </si>
  <si>
    <t>Trường VCF</t>
  </si>
  <si>
    <t>Nhà 02 tầng, gồm 12 phòng</t>
  </si>
  <si>
    <t>30 Nhà mái bằng</t>
  </si>
  <si>
    <t>15 nhà cao tầng</t>
  </si>
  <si>
    <t>Nhà 02 tầng, gồm 30 phòng</t>
  </si>
  <si>
    <t>Nhà thờ họ Phan</t>
  </si>
  <si>
    <t>Nhà kết cấu bê tông, cốt thép</t>
  </si>
  <si>
    <t>10 Nhà mái bằng</t>
  </si>
  <si>
    <t>05 nhà cao tầng</t>
  </si>
  <si>
    <t>Trường Mầm non thôn 2</t>
  </si>
  <si>
    <t>Nhà 02 tầng gồm 4 phòng</t>
  </si>
  <si>
    <t>Trường Tiểu học số 1 Vinh Thanh</t>
  </si>
  <si>
    <t>x</t>
  </si>
  <si>
    <t>Trường Tiểu học số 2 Vinh Thanh</t>
  </si>
  <si>
    <t>Trường THCS Vinh Thanh</t>
  </si>
  <si>
    <t>Nhà 02 tầng gồm 14 phòng</t>
  </si>
  <si>
    <t>Đình làng Hòa Duân</t>
  </si>
  <si>
    <t>Nhà 1 tầng, 100 m2, bê tông cốt thép kiên cố</t>
  </si>
  <si>
    <t>Trường Mầm non Phú Thuận 1</t>
  </si>
  <si>
    <t>Nhà 2 tầng, gồm 4 phòng, bê tông cốt thép kiên cố</t>
  </si>
  <si>
    <t>Trường Tiểu học Phú Thuận 1</t>
  </si>
  <si>
    <t>Nhà 2 tầng, gồm 8 phòng, bê tông cốt thép kiên cố</t>
  </si>
  <si>
    <t>Trường Trung học cơ sở Phú Thuận 1</t>
  </si>
  <si>
    <t>Nhà 2 tầng, gồm 10 phòng, bê tông cốt thép kiên cố</t>
  </si>
  <si>
    <t>Niệm phật đường Hòa Duân</t>
  </si>
  <si>
    <t>Nhà 1 tầng, 200 m2, bê tông cốt thép kiên cố</t>
  </si>
  <si>
    <t>Nhà 2-3 tầng (216 nhà), bê tông cốt thép kiên cố</t>
  </si>
  <si>
    <t>Đình làng An Dương</t>
  </si>
  <si>
    <t>Nhà 1 tầng, 150 m2, bê tông cốt thép kiên cố</t>
  </si>
  <si>
    <t>Trường Mầm non Phú Thuận 2</t>
  </si>
  <si>
    <t>Trường Tiểu học Phú Thuận 2</t>
  </si>
  <si>
    <t>Nhà 2-3 tầng (200 nhà), bê tông cốt thép kiên cố</t>
  </si>
  <si>
    <t>Niệm phật đường An Dương</t>
  </si>
  <si>
    <t>Nhà hai tầng, nhà đổ bằng</t>
  </si>
  <si>
    <t>Đảm bảo sơ tán với bão cấp 15 trở lên</t>
  </si>
  <si>
    <t>Nhà 2 tầng, đổ bằng</t>
  </si>
  <si>
    <t>Nhà Mẫu giáo thôn</t>
  </si>
  <si>
    <t>Nhà hai tầng</t>
  </si>
  <si>
    <t>Địa điểm đảm bảo</t>
  </si>
  <si>
    <t>Nhà ông Lại Phước Lập</t>
  </si>
  <si>
    <t>Nhà đổ bằng</t>
  </si>
  <si>
    <t>Nhà chống bão</t>
  </si>
  <si>
    <t>Nhà ông Đình</t>
  </si>
  <si>
    <t>Chùa Thanh Lam</t>
  </si>
  <si>
    <t>Kiên cố, rộng rãi</t>
  </si>
  <si>
    <t>Nhà Phạm Tùng</t>
  </si>
  <si>
    <t>Nhà kiên cố, ở địa hình đảm bảo</t>
  </si>
  <si>
    <t>An toàn</t>
  </si>
  <si>
    <t>Lê Sĩ Liêm</t>
  </si>
  <si>
    <t>Lê Thị Thảo</t>
  </si>
  <si>
    <t>Nguyễn Thành Nhân</t>
  </si>
  <si>
    <t>Nhà hai tầng,kiên cố</t>
  </si>
  <si>
    <t>Lê Khái</t>
  </si>
  <si>
    <t>Nguyễn Chánh Lớn</t>
  </si>
  <si>
    <t>Trương Công Bộ</t>
  </si>
  <si>
    <t>Nguyễn Hòa</t>
  </si>
  <si>
    <t>Lê Oánh</t>
  </si>
  <si>
    <t>Lê Thặng</t>
  </si>
  <si>
    <t>Tôn Thất Cư</t>
  </si>
  <si>
    <t>Đỗ Viết Sáu</t>
  </si>
  <si>
    <t>Nguyễn Hà</t>
  </si>
  <si>
    <t>Nguyễn Sơn</t>
  </si>
  <si>
    <t>Nguyễn Chính</t>
  </si>
  <si>
    <t>Trần Minh</t>
  </si>
  <si>
    <t>Dương Thanh Tuấn</t>
  </si>
  <si>
    <t>Võ Văn Ngọc</t>
  </si>
  <si>
    <t xml:space="preserve">Trường THPT Vinh Xuân, Trường tiểu học Vinh Xuân 1, </t>
  </si>
  <si>
    <t xml:space="preserve">Nhà 02 tầng gồm 18 phòng, </t>
  </si>
  <si>
    <t>Nhà dân cao tầng</t>
  </si>
  <si>
    <t>9 nhà kiên cố của Dân</t>
  </si>
  <si>
    <t>nt</t>
  </si>
  <si>
    <t>Trường tiểu học Vinh Xuân, Trường THCS Vinh Xuân</t>
  </si>
  <si>
    <t>Nhà 02 tầng gồm 28 phòng</t>
  </si>
  <si>
    <t>Trụ sở UBND xã, Nhà dân cao tầng</t>
  </si>
  <si>
    <t>Nhà 02 tầng, 10 phòng, 10 nhà kiên cố mái bằng</t>
  </si>
  <si>
    <t>Trường tiểu học Vinh Xuân 2, Trường Mầm non Vinh Xuân, Nhà dân cao tầng</t>
  </si>
  <si>
    <t>Nhà 02 tầng gồm 16 phòng và 07 nhà cao tầng của dân</t>
  </si>
  <si>
    <t>Trường tiểu học Vinh Xuân 2, Nhà dân cao tầng của dân</t>
  </si>
  <si>
    <t xml:space="preserve">Nhà 02 tầng gồm 8 phòng và 30 nhà </t>
  </si>
  <si>
    <t>Trường Phan Đăng Lưu, nhà kiên cố</t>
  </si>
  <si>
    <t>Nhà 1 tầng gồm 10 phòng</t>
  </si>
  <si>
    <t>Nhà 1-2 tầng gồm 4-8 phòng</t>
  </si>
  <si>
    <t>Trường Phan Đăng Lưu,  Trường Phú Dương, trường Cao đẳng, Trạm y tế, nhà kiên cố</t>
  </si>
  <si>
    <t>nhà 2 tầng gồm 30 phòng</t>
  </si>
  <si>
    <t>Trung tâm nghề, nhà kiên cố</t>
  </si>
  <si>
    <t>Nước nóng Mỹ An, nhà kiên cố</t>
  </si>
  <si>
    <t>Nhà 1 tầng gồm 20 phòng</t>
  </si>
  <si>
    <t>Nhà 1 -2 tầng gồm 20 phòng</t>
  </si>
  <si>
    <t>Trường Mầm non, nhà kiên cố</t>
  </si>
  <si>
    <t>nhà 2 tầng gồm 4 phòng</t>
  </si>
  <si>
    <t>9 nhà gác kiên cố, đình làng</t>
  </si>
  <si>
    <r>
      <t>Nhà 2 tầng, từ 90 đến 100 m</t>
    </r>
    <r>
      <rPr>
        <vertAlign val="superscript"/>
        <sz val="12"/>
        <color indexed="8"/>
        <rFont val="Times New Roman"/>
        <family val="1"/>
      </rPr>
      <t>2</t>
    </r>
    <r>
      <rPr>
        <vertAlign val="subscript"/>
        <sz val="12"/>
        <color indexed="8"/>
        <rFont val="Times New Roman"/>
        <family val="1"/>
      </rPr>
      <t xml:space="preserve">, </t>
    </r>
    <r>
      <rPr>
        <sz val="12"/>
        <color indexed="8"/>
        <rFont val="Times New Roman"/>
        <family val="1"/>
      </rPr>
      <t>bê tông cốt thép kiên cố</t>
    </r>
  </si>
  <si>
    <t>Đảm bảo sơ tán an toàn từ cấp 12 trở lên</t>
  </si>
  <si>
    <t>8 nhà gác kiên cố, đình làng, trường tiểu học</t>
  </si>
  <si>
    <r>
      <t>Nhà 2 tầng, từ 90 đến 100 m</t>
    </r>
    <r>
      <rPr>
        <vertAlign val="superscript"/>
        <sz val="12"/>
        <color indexed="8"/>
        <rFont val="Times New Roman"/>
        <family val="1"/>
      </rPr>
      <t>2</t>
    </r>
    <r>
      <rPr>
        <vertAlign val="subscript"/>
        <sz val="12"/>
        <color indexed="8"/>
        <rFont val="Times New Roman"/>
        <family val="1"/>
      </rPr>
      <t xml:space="preserve">, </t>
    </r>
    <r>
      <rPr>
        <sz val="12"/>
        <color indexed="8"/>
        <rFont val="Times New Roman"/>
        <family val="1"/>
      </rPr>
      <t>bê tông cốt thép kiên cố.</t>
    </r>
  </si>
  <si>
    <t>18 nhà gác kiên cố, đình làng, trường tiểu học, trung học cơ sở</t>
  </si>
  <si>
    <t>14 nhà gác kiên cố, đình làng</t>
  </si>
  <si>
    <t>12 nhà gác kiên cố, đình làng</t>
  </si>
  <si>
    <t>32 nhà gác kiên cố, đình làng</t>
  </si>
  <si>
    <t>5 nhà gác kiên cố, đình làng</t>
  </si>
  <si>
    <t>Nhà thờ đạo</t>
  </si>
  <si>
    <t>Nhà kiên cố, 5 phòng + Hội trường nhà thờ</t>
  </si>
  <si>
    <t>Nhà văn hóa</t>
  </si>
  <si>
    <t>Trường TH Phú Đa 1</t>
  </si>
  <si>
    <t>Nhà 02 tầng, 08 phòng</t>
  </si>
  <si>
    <t>Trụ sở UBND TT + Trạm y tế</t>
  </si>
  <si>
    <t>02 tầng, 12 phòng</t>
  </si>
  <si>
    <t>Trường TH Phú Đa 2 + Nhà họp dân</t>
  </si>
  <si>
    <t>Nhà Văn hóa</t>
  </si>
  <si>
    <t>Trường TH Phú Đa 3</t>
  </si>
  <si>
    <t>02 tầng, 08 phòng</t>
  </si>
  <si>
    <t>Nhà Ông Hoàng Lâu</t>
  </si>
  <si>
    <t>Nhà 02 tầng, gồm 5 phòng</t>
  </si>
  <si>
    <t>Đảm bảo sơ tán an toàn với bão cấp 14 trở lên</t>
  </si>
  <si>
    <t>Trường THCS, TT.GDTX</t>
  </si>
  <si>
    <t>Nhà 02 tầng, Nhà kết cấu bê tông, cốt thép, mái bằng</t>
  </si>
  <si>
    <t>Trường tiểu học, Nhà ông Thông, Đình làng</t>
  </si>
  <si>
    <t>Trụ sở UBND xã, nhà ông Phước</t>
  </si>
  <si>
    <t>Nhà ông Quốc, Lạc, Nhà Văn hóa</t>
  </si>
  <si>
    <t>Đảm bảo sơ tán an toàn với bão cấp 13 trở lên</t>
  </si>
  <si>
    <t>Trường TH2, nhà ông Dê, Khỏe, Thắng</t>
  </si>
  <si>
    <t>Trường MG, trường MG Đập Góc</t>
  </si>
  <si>
    <t>Nhà 02 tầng, Nhà kết cấu bê tông, cốt thép</t>
  </si>
  <si>
    <t>Nhà bằng tầng 1, 2, 3 (nhà dân)</t>
  </si>
  <si>
    <t>Tương đối ổn định</t>
  </si>
  <si>
    <t>Nhà 1 tầng gồm 15 phòng</t>
  </si>
  <si>
    <t>Trường TH Vinh An I, Nhà thờ thôn Hà Úc Nhà kiên cố</t>
  </si>
  <si>
    <t>Nhà 2 tầng gồm 45 phòng.</t>
  </si>
  <si>
    <t>Nhà mài bằng, diện tích 100 m2, 
15 nhà mái bằng 02 tầng</t>
  </si>
  <si>
    <t>50 nhà 02 tầng kiên cố</t>
  </si>
  <si>
    <t>Đình chợ BTCT, 50 nhà kiên 
cố 2,3 tầng</t>
  </si>
  <si>
    <t>Đình chợ BTCT, 100 nhà kiên 
cố 2,3 tầng</t>
  </si>
  <si>
    <t>10 nhà kiên 
cố 2,3 tầng</t>
  </si>
  <si>
    <t>Trường 02 tầng, 15 phòng, 
50 nhà 2,3 tầng của dân</t>
  </si>
  <si>
    <t>30 nhà 2,3 tầng</t>
  </si>
  <si>
    <t>Nhà 2 tầng gồm 24 phòng</t>
  </si>
  <si>
    <t>Nhà 2 tầng gồm 22 phòng</t>
  </si>
  <si>
    <t>Nhà 2 tầng gồm 10 phòng</t>
  </si>
  <si>
    <t>Nhà 2 tầng gồm 8 phòng</t>
  </si>
  <si>
    <t>Nhà kiên cố, trường tiểu học PL 1, cơ quan UBND xã, y tế</t>
  </si>
  <si>
    <t>Nhà 2 tầng gồm 20 phòng</t>
  </si>
  <si>
    <t>Nhà 1 -2 tầng gồm 26 phòng</t>
  </si>
  <si>
    <t>Nhà 1 - 2 tầng 14 phòng</t>
  </si>
  <si>
    <t>nhà 1-2 tầng gồm 20 phòng</t>
  </si>
  <si>
    <t>Nhà thò họ Nguyễn</t>
  </si>
  <si>
    <t>Nhà cấp 3, bê tông cốt thép kiên cố</t>
  </si>
  <si>
    <t>Trường TH Phú Xuân 2</t>
  </si>
  <si>
    <t>Nhà thờ họ Nguyễn Cửu</t>
  </si>
  <si>
    <t>Nhà thờ họ Đào</t>
  </si>
  <si>
    <t>Các nhà kiên cố của nhân dân</t>
  </si>
  <si>
    <t>Nhà thờ</t>
  </si>
  <si>
    <t>Lê Bình</t>
  </si>
  <si>
    <t xml:space="preserve">Nhà thờ họ Nguyễn </t>
  </si>
  <si>
    <t>Trường tiểu học số 2    Nhà kiên cố</t>
  </si>
  <si>
    <t>Nhà 2 tầng gồm 26 phòng</t>
  </si>
  <si>
    <t>Nhà 1-2 tầng gồm 10 phòng</t>
  </si>
  <si>
    <t>nhà 2 tầng gồm 5 phòng</t>
  </si>
  <si>
    <t>Nhà 2 tầng gồm 6 phòng</t>
  </si>
  <si>
    <t>Nhà kiên cố, trạm y tế xã, cơ quan ủy ban, trường THCS</t>
  </si>
  <si>
    <t>Nhà 2 tầng gồm 40 phòng</t>
  </si>
  <si>
    <t>Trươờng Mầm non, trường tiểu học Phú Mậu 1, nhà kiên cố</t>
  </si>
  <si>
    <t>Nhà 2 tầng gồm 15 phòng</t>
  </si>
  <si>
    <t>nhà 2 tầng gồm 14 phòng</t>
  </si>
  <si>
    <t>Khu Anmadra, Tam giang,nhà kiên cố, Trường TH Thuận An 1</t>
  </si>
  <si>
    <t>Nhà 2 tầng BTCT, 30 phòng</t>
  </si>
  <si>
    <t>Trụ sở UBND củ, nhà kiên cố của dân</t>
  </si>
  <si>
    <t>Nhà 2,3 tầng BTCT</t>
  </si>
  <si>
    <t>Nhà kiên cố của dân, 
Trường PTTH Thuận An</t>
  </si>
  <si>
    <t>Nhà 2,3 tầng BTCT, 40 phòng</t>
  </si>
  <si>
    <t xml:space="preserve">  </t>
  </si>
  <si>
    <t>Nhà  tầng của dân</t>
  </si>
  <si>
    <t>Nhà 2 tầng của dân</t>
  </si>
  <si>
    <t>01 trường Mầm Non</t>
  </si>
  <si>
    <t>01 trường Tiểu học</t>
  </si>
  <si>
    <t>Nhà tầng của dân</t>
  </si>
  <si>
    <t>Trường học, nhà kiên cố, nhà sinh hoạt cộng đồng, nhà thờ,…</t>
  </si>
  <si>
    <t>Nhà đổ mái bằng, nhà 2 tầng</t>
  </si>
  <si>
    <t>Đảm bảo sơ tán an toàn với bão trên cấp 14</t>
  </si>
  <si>
    <t>Nhà kiên cố, Trường học, nhà cộng đồng</t>
  </si>
  <si>
    <t xml:space="preserve">Trường học, nhà kiên cố, nhà sinh hoạt cộng đồng, </t>
  </si>
  <si>
    <t>Bệnh viện đa khoa, trường học, nhà kiên cố</t>
  </si>
  <si>
    <t>Nhà đổ mái bằng, nhà 2 tầng, 4 tầng</t>
  </si>
  <si>
    <t>Nhà đổ mái bằng</t>
  </si>
  <si>
    <t>Trường mầm mon, trường tiểu học</t>
  </si>
  <si>
    <t>Nhà 2 tầng với 21 phòng học</t>
  </si>
  <si>
    <t>Trường mầm mon, trường tiểu học, nhà kiên cố</t>
  </si>
  <si>
    <t>nhà đổ mái bằng</t>
  </si>
  <si>
    <t>Nhà kiên cố, nhà thờ, tram y tế, trường học</t>
  </si>
  <si>
    <t>nhà có kết cấu 1-2 tầng</t>
  </si>
  <si>
    <t>Nhà kiên cố, nhà văn hóa cộng đồng, trường học</t>
  </si>
  <si>
    <t>Nhà đổ bằng, nhà 1-2 tầng</t>
  </si>
  <si>
    <t>Trung tâm dạy nghề, trụ sở UBND xã, trường học nhà kiên cố</t>
  </si>
  <si>
    <t>nhà kiên cố, nhà 2 tầng</t>
  </si>
  <si>
    <t xml:space="preserve">Nhà kiên cố trường học, </t>
  </si>
  <si>
    <t>Nhà đổ bằng, nhà 1-3 tầng</t>
  </si>
  <si>
    <t>Huyện A Lưới</t>
  </si>
  <si>
    <t>Thị Xã Hương Trà</t>
  </si>
  <si>
    <t>Truường tiểu học Thai Dương</t>
  </si>
  <si>
    <t>Đình làng , Nhà thờ họ</t>
  </si>
  <si>
    <t>Nhà 2 tầng 8 phòng</t>
  </si>
  <si>
    <t>các nhà thờ họ,</t>
  </si>
  <si>
    <t>Nhà 1 tầng kien cố</t>
  </si>
  <si>
    <t xml:space="preserve">Trường tiểu học Viĩnh Dương </t>
  </si>
  <si>
    <t>Nhà thờ họ, nhà dân</t>
  </si>
  <si>
    <t>Đảm bảo sơ tán án toàn với bão cấp 12trở lên</t>
  </si>
  <si>
    <t>Nhà kiên cố trong tổ</t>
  </si>
  <si>
    <t>Trường THCS Hương Văn, trạm Y tế</t>
  </si>
  <si>
    <t>03 dãy nhà 2 tầng kiên cố, nhà 2 tầng kiên cố</t>
  </si>
  <si>
    <t>Đình làng Văn Xá</t>
  </si>
  <si>
    <t>Kết cấu nhà rường kiên cố</t>
  </si>
  <si>
    <t>Dãy nhà 2 tầng kiên cố</t>
  </si>
  <si>
    <t>Trường THCS Nguyễn Xuân Thưởng</t>
  </si>
  <si>
    <t>Nhà 2 tầng 20 phòng học</t>
  </si>
  <si>
    <t>Nhà 2 tầng 06 phòng học</t>
  </si>
  <si>
    <t>Đảm bảo sơ tán án toàn với bão cấp 12 - 14</t>
  </si>
  <si>
    <t>Trường TH số 1 thôn An Thuận</t>
  </si>
  <si>
    <t>Trường Mầm non thôn Giáp Đông</t>
  </si>
  <si>
    <t>Nhà 2 tầng 06 phòng</t>
  </si>
  <si>
    <t>Nhà 2 tầng 08 phòng học</t>
  </si>
  <si>
    <t>3 nhà dân kiên cố</t>
  </si>
  <si>
    <t>trụ sở công an phường</t>
  </si>
  <si>
    <t>Truường tiểu học Hương An</t>
  </si>
  <si>
    <t>Nhà 2 tâng gồm 10 phòng</t>
  </si>
  <si>
    <t>Đảm bảo sơ tán án toàn với bão cấp 15trở lên</t>
  </si>
  <si>
    <t>Trường trung học CS Hương An</t>
  </si>
  <si>
    <t>Nhà dân trong thôn</t>
  </si>
  <si>
    <t xml:space="preserve">Trường tiểu học số 2 </t>
  </si>
  <si>
    <t>Nhà 2 tầng, 10 phòng</t>
  </si>
  <si>
    <t>Nhà thờ Thạch Hàn</t>
  </si>
  <si>
    <t>Trường TH cơ sở</t>
  </si>
  <si>
    <t>Đảm bảo sơ tán an toàn với bão trên cấp 13</t>
  </si>
  <si>
    <t>Trường mầm non, nhà dân</t>
  </si>
  <si>
    <t>nhà cấp 4</t>
  </si>
  <si>
    <t>Nhà  dân trong thôn</t>
  </si>
  <si>
    <t>Nhà 2 tầng 10 phòng học</t>
  </si>
  <si>
    <t>Đảm bảo sơ tán an toàn với bão mạnh cấp 13</t>
  </si>
  <si>
    <t xml:space="preserve">Nhà 2 tầng </t>
  </si>
  <si>
    <t>Nhà dân trong thôn, nhà thờ họ,đình làng</t>
  </si>
  <si>
    <t>Nhà kiên cố, nhà mái ngói</t>
  </si>
  <si>
    <t>nhà 2 tầng 6 phòng</t>
  </si>
  <si>
    <t>Đảm bảo sơ tán an toàn với bão cấp 13trở lên</t>
  </si>
  <si>
    <t>nhà 2 tầng, nhà mái ngói</t>
  </si>
  <si>
    <t xml:space="preserve">Đảm bảo sơ tán an toàn với bão cấp 13 </t>
  </si>
  <si>
    <t>Đội  12B</t>
  </si>
  <si>
    <t>nhà 2 tầng 8 phòng</t>
  </si>
  <si>
    <t>Naà họp thôn</t>
  </si>
  <si>
    <t>Trường THCS Tứ Hạ</t>
  </si>
  <si>
    <t>Nhà 2 tầng 22 phòng học</t>
  </si>
  <si>
    <t>Đảm bảo an toàn bão cấp 15 trở lên</t>
  </si>
  <si>
    <t>Hạt quản lý đường bộ Hương Trà</t>
  </si>
  <si>
    <t>Trường mầm non Tứ Hạ</t>
  </si>
  <si>
    <t>Nhà 2 tầng 8 phòng học</t>
  </si>
  <si>
    <t>Hội trường UBND phường</t>
  </si>
  <si>
    <t>Nhà 2 tầng 18 phòng học</t>
  </si>
  <si>
    <t>Nhà 2 tâng kiên cố</t>
  </si>
  <si>
    <t>Nhà 2 tâầng kiên cố</t>
  </si>
  <si>
    <t>Trường TH số 1 Hương Xuân</t>
  </si>
  <si>
    <t>Trường THCS Nguyễn Khánh Toàn</t>
  </si>
  <si>
    <t>Nhà 3 tầng gồm 18 phòng</t>
  </si>
  <si>
    <t>Trạm Y tế phường Hương Xuân</t>
  </si>
  <si>
    <t xml:space="preserve">Nhà 2 tầng gồm 8 phòng </t>
  </si>
  <si>
    <t>Trường TH số 2 Hương Xuân</t>
  </si>
  <si>
    <t>Nhà 2 tầng gồm 8 phòng học</t>
  </si>
  <si>
    <t>Nhaà dân kiên cố trong tổ</t>
  </si>
  <si>
    <t>Đảm bảo an toàn với bão cấp 13 trở lên</t>
  </si>
  <si>
    <t>Tổ 3,4,5</t>
  </si>
  <si>
    <t>Nhà 2 tầng kiên cố 20 phòng</t>
  </si>
  <si>
    <t>Đảm bảo an toàn với bão cấp 15 trở lên</t>
  </si>
  <si>
    <t>Đảm bảo sơ tán an toàn với bão  cấp 15 trở lên</t>
  </si>
  <si>
    <t>VP HTX Hương Hò 1</t>
  </si>
  <si>
    <t>Nhà 2 tầng kien cố</t>
  </si>
  <si>
    <t>Trường mầm non Chầm</t>
  </si>
  <si>
    <t>Trường tiểu học Lai thành</t>
  </si>
  <si>
    <t>Nhà 2 tầng 14 phòng</t>
  </si>
  <si>
    <t xml:space="preserve">Trường Trung học cơ sở </t>
  </si>
  <si>
    <t>Nhà 2 tầng 4 phòng</t>
  </si>
  <si>
    <t>Trường tiểu học và nhà dân</t>
  </si>
  <si>
    <t>Nhà 2 tầng 12 phòng học</t>
  </si>
  <si>
    <t>Trường tiểu học Vân An</t>
  </si>
  <si>
    <t>Đảm bảo tránh bão cấp 13</t>
  </si>
  <si>
    <t>Trường tiểu học Thuận Hòa A</t>
  </si>
  <si>
    <t xml:space="preserve">Nhà 2 tầng 6  phòng </t>
  </si>
  <si>
    <t>Trường tiểu học Vân Quật Đông</t>
  </si>
  <si>
    <t xml:space="preserve">Nhà 2 tầng  10 phòng </t>
  </si>
  <si>
    <t>Trường tiểu học Thanh phước</t>
  </si>
  <si>
    <t xml:space="preserve">Nhà 2 tầng  8 phòng </t>
  </si>
  <si>
    <t>Đảm bảo tránh bão cấp 15</t>
  </si>
  <si>
    <t xml:space="preserve">Nhà 2 tầng  12 phòng </t>
  </si>
  <si>
    <t>Lực lượng</t>
  </si>
  <si>
    <t>Thị Xã Hương Thủy</t>
  </si>
  <si>
    <t>Quân sự</t>
  </si>
  <si>
    <t>Bộ đội Biên phòng</t>
  </si>
  <si>
    <t>Y tế</t>
  </si>
  <si>
    <t>Thanh niên tình nguyện</t>
  </si>
  <si>
    <t>Doanh nghiệp huy động</t>
  </si>
  <si>
    <t>Hội chữ thập đỏ</t>
  </si>
  <si>
    <t>Hội nông dân</t>
  </si>
  <si>
    <t>Hội phụ nữ</t>
  </si>
  <si>
    <t>Hội cựu chiến binh</t>
  </si>
  <si>
    <t>Dân quân tự vệ</t>
  </si>
  <si>
    <t>Lực lượng PCTT</t>
  </si>
  <si>
    <t>Mặt trận</t>
  </si>
  <si>
    <t>Lực lượng xung kích</t>
  </si>
  <si>
    <t>Cán bộ xã</t>
  </si>
  <si>
    <t>Lực Lượng Khác</t>
  </si>
  <si>
    <t>Nhân Dân</t>
  </si>
  <si>
    <t>Chi Hội Nghề Cá</t>
  </si>
  <si>
    <t>Phương tiện phục vụ sơ tán dân</t>
  </si>
  <si>
    <t>Xe 16 
chỗ</t>
  </si>
  <si>
    <t>Xe 25-29
 chỗ</t>
  </si>
  <si>
    <t>Xe 4-9 chỗ</t>
  </si>
  <si>
    <t>Xe tải thùng</t>
  </si>
  <si>
    <t xml:space="preserve">I </t>
  </si>
  <si>
    <t>Thuỷ Lương</t>
  </si>
  <si>
    <t>Thuỷ Châu</t>
  </si>
  <si>
    <t>Dương Hoà</t>
  </si>
  <si>
    <t xml:space="preserve"> Thuỷ Phù</t>
  </si>
  <si>
    <t>Phú Bài</t>
  </si>
  <si>
    <t>Thị xã</t>
  </si>
  <si>
    <t>ThuậnThành</t>
  </si>
  <si>
    <t>Phòng Quản lý Đô thị</t>
  </si>
  <si>
    <t>BCH QS TP</t>
  </si>
  <si>
    <t>TTCVCX</t>
  </si>
  <si>
    <t>Cty MT - ĐT Huế</t>
  </si>
  <si>
    <t>Trung Tâm huyện</t>
  </si>
  <si>
    <t xml:space="preserve">Phú Dương </t>
  </si>
  <si>
    <t xml:space="preserve">Phú Mỹ </t>
  </si>
  <si>
    <t>Phú An</t>
  </si>
  <si>
    <t>Phú Hồ</t>
  </si>
  <si>
    <t xml:space="preserve">Vinh Thái </t>
  </si>
  <si>
    <t>Vinh Hà</t>
  </si>
  <si>
    <t>Vinh Phú</t>
  </si>
  <si>
    <t xml:space="preserve">Phú Thuận </t>
  </si>
  <si>
    <t>Vinh Xuân</t>
  </si>
  <si>
    <t>Vinh Thanh</t>
  </si>
  <si>
    <t>Vinh An</t>
  </si>
  <si>
    <t>P.Hương Văn</t>
  </si>
  <si>
    <t>P Hương An</t>
  </si>
  <si>
    <t>P.Tứ Hạ</t>
  </si>
  <si>
    <t>P.Hương Xuân</t>
  </si>
  <si>
    <t>P. Hương Hồ</t>
  </si>
  <si>
    <t>P.Hương Vân</t>
  </si>
  <si>
    <t>P.Hương Chữ</t>
  </si>
  <si>
    <t>Cấp thị xã</t>
  </si>
  <si>
    <t>Phương tiện phục vụ bảo vệ công trình trọng điểm</t>
  </si>
  <si>
    <t>Máy xúc</t>
  </si>
  <si>
    <t>Ô tô tải</t>
  </si>
  <si>
    <t>Xe 
ben</t>
  </si>
  <si>
    <t>Ghe,
Thuyền</t>
  </si>
  <si>
    <t>Máy Kéo</t>
  </si>
  <si>
    <t>Xe ủi</t>
  </si>
  <si>
    <t>Địa điểm neo đậu</t>
  </si>
  <si>
    <t>Mô tả</t>
  </si>
  <si>
    <t>Số lượng tàu thuyền neo đậu</t>
  </si>
  <si>
    <t>Hồ truồi</t>
  </si>
  <si>
    <t xml:space="preserve">Bạch Thạch </t>
  </si>
  <si>
    <t xml:space="preserve">Khu vực Cầu Đá bạc </t>
  </si>
  <si>
    <t>Dài khoản 200m, gần sát đường quốc lộ 1a, hai bên nhà ở, có cây cối thuận lợi cho việc neo đậu</t>
  </si>
  <si>
    <t>Thôn Trung Chánh</t>
  </si>
  <si>
    <t>Rộng khoản 5000m2 hai bên được kè chắn và có trụ neo đậu</t>
  </si>
  <si>
    <t>Khu định cư sông đầm</t>
  </si>
  <si>
    <t xml:space="preserve">Có đập ngăn , hai bên bờ có nhà ở, </t>
  </si>
  <si>
    <t xml:space="preserve">Lương Quý Phú </t>
  </si>
  <si>
    <t xml:space="preserve">Đập hói trên </t>
  </si>
  <si>
    <t>Có đập ngăn , có sông hai bên bờ ruộng, tre , kín gió</t>
  </si>
  <si>
    <t xml:space="preserve">Miêu Nha </t>
  </si>
  <si>
    <t xml:space="preserve">Đập đá </t>
  </si>
  <si>
    <t xml:space="preserve">Có đập ngăn, có sông hai bên nhà ở, có tre thuận lợi cho việc neo đậu </t>
  </si>
  <si>
    <t xml:space="preserve">Bát Sơn </t>
  </si>
  <si>
    <t xml:space="preserve">Thôn Bát Sơn </t>
  </si>
  <si>
    <t>Cầu Cỏ Đắng</t>
  </si>
  <si>
    <t>Thôn Đông Hải</t>
  </si>
  <si>
    <t>35 tàu, 110 thuyền máy</t>
  </si>
  <si>
    <t>Thôn Mai Gia Phường</t>
  </si>
  <si>
    <t>Âu thuyền tránh bão 5000m2</t>
  </si>
  <si>
    <t>50 thuyền máy</t>
  </si>
  <si>
    <t>Tại Bầu Hà</t>
  </si>
  <si>
    <t>Eo vịnh</t>
  </si>
  <si>
    <t>Sông Bình An</t>
  </si>
  <si>
    <t>Tại Vụng Nại</t>
  </si>
  <si>
    <t>Sông Phú Hải</t>
  </si>
  <si>
    <t>Tổ dân phố Loan Lý</t>
  </si>
  <si>
    <t>Vịnh doi Loan Lý</t>
  </si>
  <si>
    <t>Khu vật được nằm trong  mũi doi Lập An và tổ dân phố Loan Lý, bảo đảm cho tàu thuyền neo đậu khi có bão lớn xảy ra, dành cho tổ dân phố Loan Lý và tổ dân phố Lập An.</t>
  </si>
  <si>
    <t>Tổ dân phố ACĐ 1</t>
  </si>
  <si>
    <t>Cầu củ</t>
  </si>
  <si>
    <t>Khu vật cầu củ được nằm giữa Cầu qua Hầm và cầu Lăng Cô lên đèo, do đó khi có bão xảy ra toàn bộ tàu thuyền của các tổ dân phố Như Đồng Dương, ACĐ 1, ACĐ 2 và An Cư Tân được tập kết tại khu vật này.</t>
  </si>
  <si>
    <t>Thôn Hiền An 1</t>
  </si>
  <si>
    <t>Cảng cá tư hiền</t>
  </si>
  <si>
    <t>Thôn Hiền An 2</t>
  </si>
  <si>
    <t>Âu thuyền thôn Hiền An 2</t>
  </si>
  <si>
    <t>Thôn Hiền Hòa 1</t>
  </si>
  <si>
    <t>Âu thuyền và khu vực chợ cũ Vinh Hiền</t>
  </si>
  <si>
    <t>Thôn Hiền Hòa 2</t>
  </si>
  <si>
    <t>Thôn Hiền Vân 1</t>
  </si>
  <si>
    <t>Khu vực thôn Hiền Vân 1</t>
  </si>
  <si>
    <t>Thôn Hiền Vân 2</t>
  </si>
  <si>
    <t>Khu vực chợ cũ Vinh Hiền</t>
  </si>
  <si>
    <t>Đình Củ</t>
  </si>
  <si>
    <t>Một gò cát bằng phẳng, cách mặt nước 50m, nằm sát rừng dương phòng hộ bờ biển.</t>
  </si>
  <si>
    <t>Không có khu neo đậu an toàn, chỉ cột và chằng chống trên bãi biển.</t>
  </si>
  <si>
    <t>Tại Nhà</t>
  </si>
  <si>
    <t>Bãi biển Thôn 4</t>
  </si>
  <si>
    <t>Âu thuyền</t>
  </si>
  <si>
    <t>Âu thuyền tránh bão</t>
  </si>
  <si>
    <t>ThônTrung Hưng</t>
  </si>
  <si>
    <t>Âu Thuyền Đình Đôi</t>
  </si>
  <si>
    <t>Diện tích 1ha</t>
  </si>
  <si>
    <t>HTX vận tải</t>
  </si>
  <si>
    <t>Công viên Thương Bạc, Công viên Lê Duẩn, Cồn hến</t>
  </si>
  <si>
    <t>Có cây cối khuất gió thuận lợi cho việc neo đậu</t>
  </si>
  <si>
    <t>đường sông</t>
  </si>
  <si>
    <t>1.1</t>
  </si>
  <si>
    <t>Các DN, Hộ cá thể</t>
  </si>
  <si>
    <t>Âu thuyền Quy Lai</t>
  </si>
  <si>
    <t>Đảm bảo kín gió</t>
  </si>
  <si>
    <t>Âu thuyền trú bão thôn Lại Tân</t>
  </si>
  <si>
    <t>Âu thuyền chiều dài 200m, rộng 18m. Đảm bảo trú ẩn an toàn</t>
  </si>
  <si>
    <t>Âu thuyền Phú An</t>
  </si>
  <si>
    <t>Có độ chắn gió và sóng</t>
  </si>
  <si>
    <t>Âu thuyền thôn Thủy Diện, Âu thuyền thôn Lê Bình</t>
  </si>
  <si>
    <t>Âu thuyền Lương Viện, 
Âu thuyền Viễn Trình</t>
  </si>
  <si>
    <t>Diện tích âu thuyền 7149 m2</t>
  </si>
  <si>
    <t>Thuyền sông đầm</t>
  </si>
  <si>
    <t>Hói trạm bơm Vinh Thái 1</t>
  </si>
  <si>
    <t>Neo đậu an toàn, kín gió</t>
  </si>
  <si>
    <t>Bến cây mưng, chợ thôn 4, cống phường 6, bến Hà Bạc</t>
  </si>
  <si>
    <t>Âu thuyền đội 16</t>
  </si>
  <si>
    <t>Âu thuyền đã được xây dựng dài 200 m, rộng 10. Đảm bảo an toàn</t>
  </si>
  <si>
    <t>Vịnh Hải Tiến, Tân Bình- Tân Mỹ,</t>
  </si>
  <si>
    <t>Số tàu thuyền còn lại được neo đậu ở Phú hải và Phú Thanh</t>
  </si>
  <si>
    <t>Gồm 03 khu vực: Tân An; Xuân An và Phú Mỹ</t>
  </si>
  <si>
    <t>An toàn cho bão cấp 12 trở xuống</t>
  </si>
  <si>
    <t>Chuyển đậu âu thuyền Phú Hải</t>
  </si>
  <si>
    <t>Âu neo đậu tàu thuyền Phú Hải</t>
  </si>
  <si>
    <t>Âu neo đậu đảm bảo điều kiện an toàn</t>
  </si>
  <si>
    <t>Khu neo đậu chính của huyện</t>
  </si>
  <si>
    <t>Âu thuyền Thanh Mỹ, Bải cát bờ biển Mỹ Khánh, Phương Diên và Diên Lộc cách mặt nước biển từ 50-100 mét</t>
  </si>
  <si>
    <t>Các bải cát bờ biển để neo đậu thuyện bải ngang (neo đậu trên khô), âu thuyền Thanh Mỹ neo đầu thuyền ở sông đầm</t>
  </si>
  <si>
    <t>Bên đò Mai Vĩnh, Tân Sa và Xuân Thiên Thượng</t>
  </si>
  <si>
    <t>Neo vào cây xanh ven phá</t>
  </si>
  <si>
    <t>Gồm 04 điểm: Từ doi Đông Am đến 
chợ Vinh Thanh; Từ Doi Đình đến chợ; Phía trên trạm Biên phòng; phía dưới trạm BP</t>
  </si>
  <si>
    <t>Khu vực xóm chợ cũ Hà Úc, Khu vực rừng phòng hộ</t>
  </si>
  <si>
    <t>Âu thuyền chiều dài 500m, rộng 20m. Đảm bảo trú ẩn an toàn, Đảm bảo trú ẩn an toàn</t>
  </si>
  <si>
    <t>Bến đò Trạch tả (cầu Phò Trạch)</t>
  </si>
  <si>
    <t>2 điểm</t>
  </si>
  <si>
    <t>Neo đậu sát các cây xung quanh Chùa Ưu Điềm, Neo đậu sát các cây xung quanh Chùa Song Mỹ</t>
  </si>
  <si>
    <t>13 điểm</t>
  </si>
  <si>
    <t>Các đoạn có lùm cây, sát nhà dân ở bên kênh, ven sông</t>
  </si>
  <si>
    <t>9 điểm</t>
  </si>
  <si>
    <t>Ghe loại nhỏ</t>
  </si>
  <si>
    <t>Thôn Trung Đồng Tây, Trung Đồng Đông</t>
  </si>
  <si>
    <t>Di dời lên bờ cao</t>
  </si>
  <si>
    <t>Rừng phòng hộ thôn, sân bóng đá, Trường Tiểu học</t>
  </si>
  <si>
    <t>3 điểm (Thôn 9,10,11)</t>
  </si>
  <si>
    <t>3000m</t>
  </si>
  <si>
    <t>3 điểm (Thôn 1,7,8)</t>
  </si>
  <si>
    <t>Mái taluy bằng đá hộc trát mạch' 2 bên có trụ bê tông cốt thép để neo đậu</t>
  </si>
  <si>
    <t>5 điểm tại 5 thôn</t>
  </si>
  <si>
    <t>11000 m</t>
  </si>
  <si>
    <t>Bến Côi và Bến dưới</t>
  </si>
  <si>
    <t>Cạnh khu dân cư, khuất gió</t>
  </si>
  <si>
    <t>Âu thuyền Trung Làng</t>
  </si>
  <si>
    <t>Âu thuyền Hà Công</t>
  </si>
  <si>
    <t>Nằm giữa thôn thuận tiện cho việc neo đậu</t>
  </si>
  <si>
    <t>Âu thuyền Mỹ Thạnh</t>
  </si>
  <si>
    <t>Khe đào Mỹ Thạnh  và các</t>
  </si>
  <si>
    <t xml:space="preserve">Khu vực ruộng tại khe đào thuộc thôn Mỹ Thạnh, là chỗ </t>
  </si>
  <si>
    <t>kiệt xóm</t>
  </si>
  <si>
    <t>khuất gió, dễ di chuyển qua đường tỉnh lộ và các kiệt xóm</t>
  </si>
  <si>
    <t>Vịnh nước trước nhà Ông Hải</t>
  </si>
  <si>
    <t xml:space="preserve"> Nằm cạnh thôn, thuận tiện cho việc neo đậu</t>
  </si>
  <si>
    <t>Âu thuyền Phước Lập</t>
  </si>
  <si>
    <t>Cạnh cống Uất Mậu, cống An Gia, phía trong thôn</t>
  </si>
  <si>
    <t>Âu thuyền Hà Đồ</t>
  </si>
  <si>
    <t>Nằm trong đê ICCO, phía trong thôn</t>
  </si>
  <si>
    <t>Bến đò thôn Vạn</t>
  </si>
  <si>
    <t xml:space="preserve"> Nằm trung tâm khu dân cư, thuận tiện cho neo đậu</t>
  </si>
  <si>
    <t>Phía trước  của thôn</t>
  </si>
  <si>
    <t>Phía trái chợ cũ</t>
  </si>
  <si>
    <t>Phía bên trái chợ cũ của thôn</t>
  </si>
  <si>
    <t>Điểm cao của thôn</t>
  </si>
  <si>
    <t>Đường lên thôn Đông Hải</t>
  </si>
  <si>
    <t>Đường lên thôn Tân Mỹ BC</t>
  </si>
  <si>
    <t>Trước sân bóng của thôn</t>
  </si>
  <si>
    <t>Đường lên thôn Tây Hải</t>
  </si>
  <si>
    <t>Xã Quảng Công</t>
  </si>
  <si>
    <t>Khu đậu tàu, thuyền của thôn</t>
  </si>
  <si>
    <t>Nằm trước khu định cư của thôn, xuang quanh là ao hồ</t>
  </si>
  <si>
    <t>nuôi trồng thủy sản và ruộng lúa</t>
  </si>
  <si>
    <t>Nằm trước khu dân cư, xung quanh có nhiều cây phi lao</t>
  </si>
  <si>
    <t>che chắn</t>
  </si>
  <si>
    <t xml:space="preserve">Nằm trước khu dân cư, xung quanh có nhiều cây phi lao, </t>
  </si>
  <si>
    <t>bụi dứa che chắn</t>
  </si>
  <si>
    <t>Thôn Cương Gián</t>
  </si>
  <si>
    <t>Khu chợ Cồn Gai</t>
  </si>
  <si>
    <t>Nằm trước chợ Cồn Gai, hai bên là ao hồ nuôi trồng thủy</t>
  </si>
  <si>
    <t>sản của dân</t>
  </si>
  <si>
    <t>Vịnh nước Quảng Hòa</t>
  </si>
  <si>
    <t>Thượng lưu Cống Quán cửa cũ, hai bên có khu dân cư</t>
  </si>
  <si>
    <t>Bàu yêu</t>
  </si>
  <si>
    <t>Rộng 3 ha sâu 2m</t>
  </si>
  <si>
    <t>Bàu Lạch Thiều</t>
  </si>
  <si>
    <t>Rộng 8 ha sâu 3 m</t>
  </si>
  <si>
    <t>Âu thuyền bàu thôn 2</t>
  </si>
  <si>
    <t>Rộng 18,8 ha sâu 5 m</t>
  </si>
  <si>
    <t>Địa phương</t>
  </si>
  <si>
    <t>Phú Hải - Phú Vang</t>
  </si>
  <si>
    <t>Khu neo đậu tránh trú bảo cho tàu cá Phú Hải</t>
  </si>
  <si>
    <t>500 thuyền</t>
  </si>
  <si>
    <t>Phú Thanh - Phú Vang</t>
  </si>
  <si>
    <t xml:space="preserve">Âu thuyền tránh bão thôn Quy Lai </t>
  </si>
  <si>
    <t>50 thuyền</t>
  </si>
  <si>
    <t>Xã Phú Diên, huyện Phú Vang</t>
  </si>
  <si>
    <t>Âu thuyền tránh bão thôn Kế Sung</t>
  </si>
  <si>
    <t>170 thuyền</t>
  </si>
  <si>
    <t>Xã Phú Đa, huyện Phú Vang</t>
  </si>
  <si>
    <t>Âu thuyền tránh bão thôn Lương Viện</t>
  </si>
  <si>
    <t>120 thuyền</t>
  </si>
  <si>
    <t>Xã Vinh Phú, huyện Phú Vang</t>
  </si>
  <si>
    <t>Khu vực trung chuyển thuyền tránh bão xã Vinh Phú</t>
  </si>
  <si>
    <t xml:space="preserve">Đồi 30 - xã Lộc Điền </t>
  </si>
  <si>
    <t>Âu thuyền Lộc Điền</t>
  </si>
  <si>
    <t xml:space="preserve">Lộc Trì - Phú Lộc </t>
  </si>
  <si>
    <t>Âu thuyền tránh bão Lộc Trì - trên sông Cầu Hai</t>
  </si>
  <si>
    <t>Thị trấn Phú Lộc - Phú Lộc</t>
  </si>
  <si>
    <t xml:space="preserve">Âu thuyền tránh bão Bãi Quả </t>
  </si>
  <si>
    <t>60 thuyền</t>
  </si>
  <si>
    <t>P.Lộc</t>
  </si>
  <si>
    <t>Âu thuyền tránh bão xã Vinh Giang</t>
  </si>
  <si>
    <t>Xã Vinh Hiền, Phú Lộc</t>
  </si>
  <si>
    <t>Âu thuyền tránh bão thôn Hiền Hoà 2</t>
  </si>
  <si>
    <t>140 thuyền</t>
  </si>
  <si>
    <t xml:space="preserve"> Xã Lộc Bình, Phú Lộc</t>
  </si>
  <si>
    <t>Âu thuyền tránh bão thôn Mai Gia Phường</t>
  </si>
  <si>
    <t>65 thuyền</t>
  </si>
  <si>
    <t>Vinh Hưng, Phú Lộc</t>
  </si>
  <si>
    <t xml:space="preserve"> Âu thuyền tránh bão xã Vinh Hưng</t>
  </si>
  <si>
    <t>Xã Quảng Công, huyện Q. Điền</t>
  </si>
  <si>
    <t>Âu thuyền tránh bão Cồn Gai</t>
  </si>
  <si>
    <t>Xã Quảng Lợi, huyện Quảng Điền</t>
  </si>
  <si>
    <t>Âu thuyền tránh bão thôn Ngư Mỹ Thạnh</t>
  </si>
  <si>
    <t>Âu thuyền tránh bão thôn Hà Công</t>
  </si>
  <si>
    <t>80  thuyền</t>
  </si>
  <si>
    <t>Xã Quảng Phước, huyện Quảng Điền</t>
  </si>
  <si>
    <t>Âu thuyền tránh bão thôn Hà Đồ</t>
  </si>
  <si>
    <t>30 thuyền</t>
  </si>
  <si>
    <t>Xã Quảng Thái, huyện Quảng Điền</t>
  </si>
  <si>
    <t>Âu thuyền tránh bão thôn Trung Làng</t>
  </si>
  <si>
    <t>150 thuyền</t>
  </si>
  <si>
    <t>Xã Điền Hải, huyện Phong Điền</t>
  </si>
  <si>
    <t>Âu thuyền tránh bão thôn Minh Hương</t>
  </si>
  <si>
    <t>90 thuyền</t>
  </si>
  <si>
    <t>Âu thuyền tránh bão thôn 1</t>
  </si>
  <si>
    <t>Âu thuyền tránh bão thôn 8, xã Điền Hải</t>
  </si>
  <si>
    <t>100 thuyền</t>
  </si>
  <si>
    <t>Xã Điền Hòa, huyện Phong Điền</t>
  </si>
  <si>
    <t>Âu thuyền tránh bão thôn Chợ Biện, xã Điền Hòa</t>
  </si>
  <si>
    <t>40 thuyền</t>
  </si>
  <si>
    <t>21 âu thuyền</t>
  </si>
  <si>
    <t>2065 thuyền</t>
  </si>
  <si>
    <t>Lượng tàu thuyền vùng bãi ngang là 1301 chiếc tùy vào vị trí nếu các thuyền ở gần cửa thì di chuyển vào cửa neo đậu ở các âu thuyền tránh bão kín, các thuyền xa cửa thì kéo lên bờ tùy thuộc vào địa hình  nếu ở gần rừng phòng hộ ven biển thì kéo lên tới ven rừng, nếu xa rừng, gần khu dân cư thì kéo sâu vào khu dân cư.</t>
  </si>
  <si>
    <t xml:space="preserve"> Đơn vị</t>
  </si>
  <si>
    <t>Tổng cộng</t>
  </si>
  <si>
    <t>Lương thực, thực phẩm</t>
  </si>
  <si>
    <t>Nhiên liệu</t>
  </si>
  <si>
    <t>Mỳ ăn 
liền
 (thùng)</t>
  </si>
  <si>
    <t>Lương khô (thùng)</t>
  </si>
  <si>
    <t>Gạo
 (tấn)</t>
  </si>
  <si>
    <t>Nước 
uống 
đóng
 chai (thùng)</t>
  </si>
  <si>
    <t>Muối (kg)</t>
  </si>
  <si>
    <t>Cá Hộp
(Hộp)</t>
  </si>
  <si>
    <t>Xăng
(lít)</t>
  </si>
  <si>
    <t>Dầu diezen
(lít)</t>
  </si>
  <si>
    <t>Dầu
 hoả
(lít)</t>
  </si>
  <si>
    <t>Thị Trấn Khe Tre</t>
  </si>
  <si>
    <t>Thủy Bằng</t>
  </si>
  <si>
    <t>Thủy Vân</t>
  </si>
  <si>
    <t>Thủy Thanh</t>
  </si>
  <si>
    <t>Thủy Phương</t>
  </si>
  <si>
    <t>Thủy Tân</t>
  </si>
  <si>
    <t>Thủy Lương</t>
  </si>
  <si>
    <t>Thủy Châu</t>
  </si>
  <si>
    <t>Thủy Phù</t>
  </si>
  <si>
    <t>Dương Hòa</t>
  </si>
  <si>
    <t>Phú Sơn</t>
  </si>
  <si>
    <t> 300</t>
  </si>
  <si>
    <t> 500</t>
  </si>
  <si>
    <t> 400</t>
  </si>
  <si>
    <t> 600</t>
  </si>
  <si>
    <t> 100</t>
  </si>
  <si>
    <t>Chợ An Cựu</t>
  </si>
  <si>
    <t>Chợ Tây Lộc</t>
  </si>
  <si>
    <t> 700</t>
  </si>
  <si>
    <t>Chợ Đông Ba</t>
  </si>
  <si>
    <t> 1.000</t>
  </si>
  <si>
    <t>Chợ Bến Ngự</t>
  </si>
  <si>
    <t>600 </t>
  </si>
  <si>
    <t>BCH Quân Sự TP</t>
  </si>
  <si>
    <t>Xã Hồng Thủy</t>
  </si>
  <si>
    <t>Xã A Roàng</t>
  </si>
  <si>
    <t>Xã Đông Sơn</t>
  </si>
  <si>
    <t>Xã Hồng Hạ</t>
  </si>
  <si>
    <t>Xã Hương Nguyên</t>
  </si>
  <si>
    <t>Trung Tâm Huyện</t>
  </si>
  <si>
    <t>Phòng TC-KH</t>
  </si>
  <si>
    <t>P. Hương Văn</t>
  </si>
  <si>
    <t>P Hương  An</t>
  </si>
  <si>
    <t xml:space="preserve">Vật liệu </t>
  </si>
  <si>
    <t xml:space="preserve">Tôn lợp
(tấm) </t>
  </si>
  <si>
    <t>Bạc lợp (m2)</t>
  </si>
  <si>
    <t>Xà gồ (m)</t>
  </si>
  <si>
    <t>Thép buộc (kg)</t>
  </si>
  <si>
    <t>Đinh (kg)</t>
  </si>
  <si>
    <t>Áo phao (cái)</t>
  </si>
  <si>
    <t>Phao Tròn
(cái)</t>
  </si>
  <si>
    <t>Rọ Thép
(cái)</t>
  </si>
  <si>
    <t>Đá 
Suối
(m3)</t>
  </si>
  <si>
    <t>Bao
 Tải
(cái)</t>
  </si>
  <si>
    <t>Cuốc,
xẻng
(cái)</t>
  </si>
  <si>
    <t>Rựa
(cái)</t>
  </si>
  <si>
    <t>Nhà Bạt
(cái)</t>
  </si>
  <si>
    <t>Đèn Pin
(cái)</t>
  </si>
  <si>
    <t>Máy Phát Điện
(cái)</t>
  </si>
  <si>
    <t>Hàng hoá khác</t>
  </si>
  <si>
    <t> 1000</t>
  </si>
  <si>
    <t>Tên hồ</t>
  </si>
  <si>
    <t>Rọ thép</t>
  </si>
  <si>
    <t>Bao tải</t>
  </si>
  <si>
    <t xml:space="preserve">Vải lọc </t>
  </si>
  <si>
    <t>Bãi đất dự trữ</t>
  </si>
  <si>
    <t>Điện thoại cố định</t>
  </si>
  <si>
    <t>Máy vô tuyến Ken wood</t>
  </si>
  <si>
    <t>Thuyền máy loại 2 tấn</t>
  </si>
  <si>
    <t>Đò máy 15 sức ngựa</t>
  </si>
  <si>
    <t>Ô tô loại 3-5 tấn</t>
  </si>
  <si>
    <t>Bạt ni lông</t>
  </si>
  <si>
    <t>Phên Khại</t>
  </si>
  <si>
    <t>Tre</t>
  </si>
  <si>
    <t>Đất Sỏi</t>
  </si>
  <si>
    <t>Thép buộc</t>
  </si>
  <si>
    <t>Xe cút kít</t>
  </si>
  <si>
    <t>Búa đóng</t>
  </si>
  <si>
    <r>
      <t>m</t>
    </r>
    <r>
      <rPr>
        <vertAlign val="superscript"/>
        <sz val="10"/>
        <color theme="1"/>
        <rFont val="Times New Roman"/>
        <family val="1"/>
      </rPr>
      <t>3</t>
    </r>
  </si>
  <si>
    <t>cái</t>
  </si>
  <si>
    <r>
      <t>m</t>
    </r>
    <r>
      <rPr>
        <vertAlign val="superscript"/>
        <sz val="10"/>
        <color theme="1"/>
        <rFont val="Times New Roman"/>
        <family val="1"/>
      </rPr>
      <t>2</t>
    </r>
  </si>
  <si>
    <t>chiếc</t>
  </si>
  <si>
    <t>cuộn</t>
  </si>
  <si>
    <t>cọc</t>
  </si>
  <si>
    <t>cây</t>
  </si>
  <si>
    <t>kg</t>
  </si>
  <si>
    <t>Khe Ngang</t>
  </si>
  <si>
    <t>Thọ Sơn</t>
  </si>
  <si>
    <t>Truồi</t>
  </si>
  <si>
    <t>A Lá</t>
  </si>
  <si>
    <t>Nam Giản</t>
  </si>
  <si>
    <t>Phú Bài 2</t>
  </si>
  <si>
    <t>Trằm Nải</t>
  </si>
  <si>
    <t>Trằm Giàng</t>
  </si>
  <si>
    <t>Khe Mạ</t>
  </si>
  <si>
    <t>Châu Sơn</t>
  </si>
  <si>
    <t>Năm Lăng</t>
  </si>
  <si>
    <t>Ông Lơi-Thượng</t>
  </si>
  <si>
    <t>Ông Lơi-Hạ</t>
  </si>
  <si>
    <t>Phụ Nữ</t>
  </si>
  <si>
    <t>Dum</t>
  </si>
  <si>
    <t>Đùng</t>
  </si>
  <si>
    <t>Lầy</t>
  </si>
  <si>
    <t>Chít</t>
  </si>
  <si>
    <t>Tre Làng</t>
  </si>
  <si>
    <t>Hồ Sen 1</t>
  </si>
  <si>
    <t>Hồ sen 2</t>
  </si>
  <si>
    <t>Hồ đập trại</t>
  </si>
  <si>
    <t>Đập Độn Dóc</t>
  </si>
  <si>
    <t>Đập Vụng Dài</t>
  </si>
  <si>
    <t>Mỹ Xuyên</t>
  </si>
  <si>
    <t>Thiềm Cát</t>
  </si>
  <si>
    <t>Niêm-Thiềm</t>
  </si>
  <si>
    <t>Tại các huyện:</t>
  </si>
  <si>
    <t>Tại các xã:</t>
  </si>
  <si>
    <t>Số hộ/Khẩu cần sơ tán, di dời</t>
  </si>
  <si>
    <t xml:space="preserve">Số hộ/Khẩu cần sơ tán tại chỗ (Sơ tán đến nhà hàng xóm kiên cố) </t>
  </si>
  <si>
    <t>Số hộ/Khẩu cần di dời (đến các khu vực tập trung).</t>
  </si>
  <si>
    <t>Khu vực sơ tán đến dự kiến (Trường học, nhà  kiên cố, công sở có thể sơ tán đến)</t>
  </si>
  <si>
    <t>Phương tiện di chuyển (cá nhân, phương tiệndo các doanh nghiệp, cơ quan...)</t>
  </si>
  <si>
    <t>Hộ</t>
  </si>
  <si>
    <t>Khẩu</t>
  </si>
  <si>
    <t xml:space="preserve">Hộ </t>
  </si>
  <si>
    <t>Thành phố Huế</t>
  </si>
  <si>
    <t>An Hoà</t>
  </si>
  <si>
    <t>Lê Tấn Cư</t>
  </si>
  <si>
    <t>Nguyễn Quốc Hùng</t>
  </si>
  <si>
    <t>Nguyễn Văn Cư</t>
  </si>
  <si>
    <t>Trần Văn Thắng</t>
  </si>
  <si>
    <t>Phan Văn Tá</t>
  </si>
  <si>
    <t>Lê Văn Lâm, Phan Minh Trí</t>
  </si>
  <si>
    <t>Trường Tiểu Học Nguyễn Cư Trinh</t>
  </si>
  <si>
    <t>Nguyễn Cảnh</t>
  </si>
  <si>
    <t>Nguyễn Thị Lệ Thu</t>
  </si>
  <si>
    <t>3 hộ cao tầng</t>
  </si>
  <si>
    <t>6 hộ cao tầng</t>
  </si>
  <si>
    <t>Nhà cao tầng:</t>
  </si>
  <si>
    <t>2 Nhà cao tầng</t>
  </si>
  <si>
    <t>13 nhà cao tầng</t>
  </si>
  <si>
    <t>7 nhà cao tầng</t>
  </si>
  <si>
    <t>7 hộ nhà cao tầng</t>
  </si>
  <si>
    <t>8 hộ Nhà cao tầng</t>
  </si>
  <si>
    <t>4 hộ nhà cao tầng</t>
  </si>
  <si>
    <t>2 hộ nhà cao tầng</t>
  </si>
  <si>
    <t>KQH</t>
  </si>
  <si>
    <t>Phương tiện tự túc</t>
  </si>
  <si>
    <t xml:space="preserve">Trường dạy nghề </t>
  </si>
  <si>
    <t>Trường Tiểu học số 2 (Tổ 1, 2), Trụ sở CA Phường ( tổ 3) ,UBND Phường ( tổ 7),7 nhà cao tầng ( Tổ 4,5 và 8,7)</t>
  </si>
  <si>
    <t>Xe ôtô</t>
  </si>
  <si>
    <t>Các nhà cao tầng, Trường Tiểu học số 1</t>
  </si>
  <si>
    <t>Thuận Hoà</t>
  </si>
  <si>
    <t>Trường Bùi Thị Xuân, Các nhà cao tầng</t>
  </si>
  <si>
    <t>Cá nhân tự túc</t>
  </si>
  <si>
    <t>Tiểu Học Thuận Hòa</t>
  </si>
  <si>
    <t>Tr.TH Phú Hiệp, nhà dân</t>
  </si>
  <si>
    <t xml:space="preserve">Phương tiện hiện có </t>
  </si>
  <si>
    <t>Trường Gia Hội, 
Nguyễn Bỉnh Khiêm</t>
  </si>
  <si>
    <t>KV VII</t>
  </si>
  <si>
    <t>Tổ 3,2</t>
  </si>
  <si>
    <t>Nhạc viện Huế
 1 Lê Lợi</t>
  </si>
  <si>
    <t>Ghe, thuyền máy</t>
  </si>
  <si>
    <t>Nhà cao tầng, nhà VH KV1</t>
  </si>
  <si>
    <t>Nhà  cao tầng</t>
  </si>
  <si>
    <t>UBND Phường Phú Nhuận</t>
  </si>
  <si>
    <t>Dòng chúa Cứu Thế</t>
  </si>
  <si>
    <t>Trường tiểu học Quang Trung</t>
  </si>
  <si>
    <t>Trường tiểu học Lê Lợi</t>
  </si>
  <si>
    <t>Khu tập thể</t>
  </si>
  <si>
    <t>Tầng 2,3 của KTT</t>
  </si>
  <si>
    <t>Nhà văn hoá</t>
  </si>
  <si>
    <t>Nhà văn hoá, khu tái định cư</t>
  </si>
  <si>
    <t>Tổ7</t>
  </si>
  <si>
    <t>Nhà thờ họ Phạm, Am Ông- An Ninh Thượng, Các nhà cao tầng</t>
  </si>
  <si>
    <t>Gửi nhà dân theo kế hoạch</t>
  </si>
  <si>
    <t>UBND Phường Hương Long</t>
  </si>
  <si>
    <t xml:space="preserve">Nhà nghỉ Như Ý
Ông Nguyễn Thiện Lợi </t>
  </si>
  <si>
    <t>Nhà Ông Nguyễn Văn Hiền</t>
  </si>
  <si>
    <t>Nhà nghỉ Vinh Quý Trường TH Vĩ Dạ</t>
  </si>
  <si>
    <t xml:space="preserve">Nhà Ông Mai Văn Rớt 
Nhà Bà Tống Thị Kim Chi
Trường Tiểu Học An Bình
</t>
  </si>
  <si>
    <t xml:space="preserve">Khu nhà liền kề 
CTY TNHH XD Giao Thông </t>
  </si>
  <si>
    <t>Trụ sở DP 6A</t>
  </si>
  <si>
    <t>Trường Mẫu giáo Phú Lưu</t>
  </si>
  <si>
    <t>Ô. Trần Minh Vũ
Ô. Trần Minh Qủa
Ô. Nguyễn Văn Ngọc
Bà Nguyễn Thị Lợi</t>
  </si>
  <si>
    <t>Nhà cao tầng lân cận</t>
  </si>
  <si>
    <t>Nhà VH TT,CĐSP</t>
  </si>
  <si>
    <t>ĐHSP2</t>
  </si>
  <si>
    <t>Đại Học Nông Lâm</t>
  </si>
  <si>
    <t>Ghe, xe ô tô</t>
  </si>
  <si>
    <t>1 và 2</t>
  </si>
  <si>
    <t>Đại Học Kinh Tế</t>
  </si>
  <si>
    <t>Trường ĐH Kinh Tế</t>
  </si>
  <si>
    <t>Đoàn ca kịch</t>
  </si>
  <si>
    <t>Nhà dân đường Lương Ngọc Quyến</t>
  </si>
  <si>
    <t>Nhà thờ Tây Linh</t>
  </si>
  <si>
    <t>Trường Thuận Lộc</t>
  </si>
  <si>
    <t>Lầu Tàng Thơ</t>
  </si>
  <si>
    <t>Thượng Thành</t>
  </si>
  <si>
    <t>Tổ 16-17</t>
  </si>
  <si>
    <t>Truường tiểu học, nhà kiên cố</t>
  </si>
  <si>
    <t>Thuyền ghe</t>
  </si>
  <si>
    <t>Các hộ nhà kiên cố quanh khu vực</t>
  </si>
  <si>
    <t xml:space="preserve">Các hộ dân ở phần đồi </t>
  </si>
  <si>
    <t>Các hộ dân nhà kiên cố</t>
  </si>
  <si>
    <t>Nhà máy nước Giả Viên, 
Chu cư BTX, các nhà cao tầng</t>
  </si>
  <si>
    <t>Trạm Đầu máy,  nhà cao tầng</t>
  </si>
  <si>
    <t>Cty An Phú Tân, nhà cao tầng</t>
  </si>
  <si>
    <t>Trường mầm non, nhà cao tầng</t>
  </si>
  <si>
    <t>Các nhà dân kiên cố, cao tầng</t>
  </si>
  <si>
    <t>6 hộ nhà dân kiên cố, cao tầng</t>
  </si>
  <si>
    <t>Trường Dân Tộc Nội trú</t>
  </si>
  <si>
    <t>Khoa Thể Chất</t>
  </si>
  <si>
    <t>Thuỷ Biều</t>
  </si>
  <si>
    <t>Lương Quán</t>
  </si>
  <si>
    <t>Trường TH Số 2 ( 400)
Chùa Lương Quán ( 120)</t>
  </si>
  <si>
    <t>Trung Thượng</t>
  </si>
  <si>
    <t>Nhà cao tầng xung quanh
UBND Phường Thuỷ Biều</t>
  </si>
  <si>
    <t>Đông Phước
1+2</t>
  </si>
  <si>
    <t>UBND Phường Thuỷ Biều</t>
  </si>
  <si>
    <t>Chùa Dương Biều, Nhà cao tầng, Đồi Long Thọ</t>
  </si>
  <si>
    <t>Trường Tiên Sinh, Nhà cao tầng</t>
  </si>
  <si>
    <t>Phú Hoà</t>
  </si>
  <si>
    <t>Các nhà cao tầng lân cận</t>
  </si>
  <si>
    <t>Nhà Văn Hoá TP Huế</t>
  </si>
  <si>
    <t>KV1</t>
  </si>
  <si>
    <t>Bệnh viện Y học dân tộc</t>
  </si>
  <si>
    <t>KV2</t>
  </si>
  <si>
    <t>Cư xá Đại học Huế</t>
  </si>
  <si>
    <t>KV3</t>
  </si>
  <si>
    <t>KV4</t>
  </si>
  <si>
    <t>KV5</t>
  </si>
  <si>
    <t>Nhà văn hóa KV 5</t>
  </si>
  <si>
    <t>KV6</t>
  </si>
  <si>
    <t>KV7</t>
  </si>
  <si>
    <t>KV8</t>
  </si>
  <si>
    <t>Thị xã Hương Trà</t>
  </si>
  <si>
    <t>Hạt quản lý đường bộ</t>
  </si>
  <si>
    <t>Đò máy, đi bộ</t>
  </si>
  <si>
    <t>Trường tiểu học số 1, nhà dân kiên cố trong thôn</t>
  </si>
  <si>
    <t>Đi ghe</t>
  </si>
  <si>
    <t>Thôn Địa Linh</t>
  </si>
  <si>
    <t>Thôn La Khê</t>
  </si>
  <si>
    <t>Nhà dân kiên cố trong thôn,đình làng</t>
  </si>
  <si>
    <t xml:space="preserve">Trường mầm non </t>
  </si>
  <si>
    <t>Trường tiểu học số 3, nhà dân kiên cố trong thôn</t>
  </si>
  <si>
    <t>Tổ dân phố Thanh Chữ</t>
  </si>
  <si>
    <t>Nhà dân kiên cố trong tổ dân phố</t>
  </si>
  <si>
    <t>Ghe,</t>
  </si>
  <si>
    <t>Tổ dân phố  Cổ Bưu</t>
  </si>
  <si>
    <t>Tổ dân phố  Bồn Phổ</t>
  </si>
  <si>
    <t>Tổ dân phố An Lưu</t>
  </si>
  <si>
    <t>Tổ dân phố Bồn Trì</t>
  </si>
  <si>
    <t>Tổ dân phố An Vân</t>
  </si>
  <si>
    <t>Tổ dân phố An Hòa</t>
  </si>
  <si>
    <t>Nhà dân cộng đồng  tổ dân phố</t>
  </si>
  <si>
    <t>Tổ dân phố Giáp Nhất</t>
  </si>
  <si>
    <t>Tổ dân phố  Giáp Nhì</t>
  </si>
  <si>
    <t>Tổ dân phố Giáp Ba</t>
  </si>
  <si>
    <t>Tổ dân phố  Giáp Tư</t>
  </si>
  <si>
    <t>Phường Hương  Xuân</t>
  </si>
  <si>
    <t>Tổ dân phố  Xuân Tháp</t>
  </si>
  <si>
    <t>Trạm  y tế phường</t>
  </si>
  <si>
    <t>Tổ dân phố  Thanh Lương 4</t>
  </si>
  <si>
    <t>Trường Tiểu học số 2 Hương Xuân</t>
  </si>
  <si>
    <t>Tổ dân phố  Thanh Tiên</t>
  </si>
  <si>
    <t>Tổ dân phố  Thanh Lương 2</t>
  </si>
  <si>
    <t>Tổ dân phố  Thanh Lương 3</t>
  </si>
  <si>
    <t xml:space="preserve">Xã Hải Dương </t>
  </si>
  <si>
    <t>Thôn Thai Dương Hạ Nam</t>
  </si>
  <si>
    <t>Trường tiểu học Thai Dương</t>
  </si>
  <si>
    <t>Thôn Thai Dương Hạ Trung</t>
  </si>
  <si>
    <t>Trường mẫu giáo, nhà thờ họ</t>
  </si>
  <si>
    <t>Thôn Thai Dương Hạ Bắc</t>
  </si>
  <si>
    <t xml:space="preserve">Thôn Thai Dương Thượng Đông </t>
  </si>
  <si>
    <t>Trường Vĩnh Dương</t>
  </si>
  <si>
    <t xml:space="preserve">Thôn Thai Dương Thượng Tây </t>
  </si>
  <si>
    <t>Thôn Vĩnh Trị</t>
  </si>
  <si>
    <t>Thôn Thanh phước</t>
  </si>
  <si>
    <t>Trường tiểu học Vân An ( cơ sở 2)</t>
  </si>
  <si>
    <t>Trường tiểu học Thuận Hòa</t>
  </si>
  <si>
    <t>Đò</t>
  </si>
  <si>
    <t>Thôn Kim Ngọc</t>
  </si>
  <si>
    <t>Thôn Định Môn</t>
  </si>
  <si>
    <t>Chùa Thiên Mụ</t>
  </si>
  <si>
    <t>Văn phòng HTX Hương Hồ 1</t>
  </si>
  <si>
    <t>Trường TH số 2, trạm y tế</t>
  </si>
  <si>
    <t>Nhà sinh hoạt cộng đồng tổ</t>
  </si>
  <si>
    <t>Thôn Triều Sơn Trung</t>
  </si>
  <si>
    <t>Trường tiểu học Triều Sơn trung</t>
  </si>
  <si>
    <t>Thôn Cổ Lão</t>
  </si>
  <si>
    <t>Thôn Giáp Thượng</t>
  </si>
  <si>
    <t>Thôn Liễu Hạ</t>
  </si>
  <si>
    <t>Thôn Dương Sơn</t>
  </si>
  <si>
    <t>Nhà Thờ Giáo xứ Dương Sơn</t>
  </si>
  <si>
    <t>Thôn Giáp Trung</t>
  </si>
  <si>
    <t>Thôn Nam Thanh</t>
  </si>
  <si>
    <t>Thôn An Thuận</t>
  </si>
  <si>
    <t>Trường Tiểu học số 2 Hương Toàn</t>
  </si>
  <si>
    <t>Thôn Giáp Đông</t>
  </si>
  <si>
    <t>Thôn Giáp Kiền</t>
  </si>
  <si>
    <t>Thôn Vân  Cù</t>
  </si>
  <si>
    <t>Trường Tiều học số 1 Hương Toàn</t>
  </si>
  <si>
    <t>Thôn  Đông Hòa</t>
  </si>
  <si>
    <t>Thôn Vinh Điền</t>
  </si>
  <si>
    <t>Nhà dân kiên  cố trong thôn</t>
  </si>
  <si>
    <t>Nhà hop thôn</t>
  </si>
  <si>
    <t>Nhà dân kiến cố trong thôn</t>
  </si>
  <si>
    <t>Thôn Vinh An</t>
  </si>
  <si>
    <t>Thôn Bình Lợi</t>
  </si>
  <si>
    <t>Hương Thủy</t>
  </si>
  <si>
    <t>Trường Trung học CS (tổ 9): 700 người, Trường THCS (tổ 4): 300 người,  UBND phường: 41 người,</t>
  </si>
  <si>
    <t>Trường Tiểu học CS 2 (tổ 6) 100 người, Trường Mầm non CS1( tổ 7) 100 người, CS2 (tổ 14) Nguyễn Viết Phong 106 người</t>
  </si>
  <si>
    <t>Trường Tiểu học Vân Thê Làng 50 người; UBND xã 13 người.</t>
  </si>
  <si>
    <t>Trường Tiểu học CS số 1 (tổ 11): 1200 người, Trương Trung học CS (tổ 11): 1000 người; UBND phường 775 người</t>
  </si>
  <si>
    <t>Trường Trung học thôn Tân Tô 150 người, Đình làng Tô Đà1: 50 người, Trường Mầm non Tô Đà1: 100 người, Trường Mầm non Tân Tô 185 người, UBND xã 100 người, nhà kiên cố thôn Chiết Bi 100 người</t>
  </si>
  <si>
    <t>Trường Tiểu học CS  thôn Hộ 40 người, Trường Mầm non cơ sở 2 thôn Hạ 30 người, UBND xã 86 người,</t>
  </si>
  <si>
    <t>Tự túc, xe máy</t>
  </si>
  <si>
    <t>Trường Trung học CS thôn Bằng Lãng 515 người; Nhà máy mộc mỹ nghệ Hương Giang thôn Bằng Lãng  650 người, UBND xã 400 người</t>
  </si>
  <si>
    <t>Trường Trung học CS thôn Công lương 100 người, UBND xã 55 người.</t>
  </si>
  <si>
    <r>
      <rPr>
        <b/>
        <sz val="12"/>
        <rFont val="Times New Roman"/>
        <family val="1"/>
      </rPr>
      <t>577</t>
    </r>
  </si>
  <si>
    <r>
      <rPr>
        <b/>
        <sz val="12"/>
        <rFont val="Times New Roman"/>
        <family val="1"/>
      </rPr>
      <t>798</t>
    </r>
  </si>
  <si>
    <t>Xã Quảng Vinh</t>
  </si>
  <si>
    <t>65</t>
  </si>
  <si>
    <t>145</t>
  </si>
  <si>
    <t>10</t>
  </si>
  <si>
    <t>30</t>
  </si>
  <si>
    <t>55</t>
  </si>
  <si>
    <t>115</t>
  </si>
  <si>
    <t>Thôn Đồng Lâm</t>
  </si>
  <si>
    <t>8</t>
  </si>
  <si>
    <t>14</t>
  </si>
  <si>
    <t>0</t>
  </si>
  <si>
    <t>Thôn Đức Trọng</t>
  </si>
  <si>
    <t>22</t>
  </si>
  <si>
    <t>2</t>
  </si>
  <si>
    <t>9</t>
  </si>
  <si>
    <t>6</t>
  </si>
  <si>
    <t>13</t>
  </si>
  <si>
    <t>Nhà dân , Trường C2 Quảng Vinh</t>
  </si>
  <si>
    <t>Thôn Cao Xá</t>
  </si>
  <si>
    <t>4</t>
  </si>
  <si>
    <t>15</t>
  </si>
  <si>
    <t>Nhà dân, chùa Lai Trung</t>
  </si>
  <si>
    <t>12</t>
  </si>
  <si>
    <t>7</t>
  </si>
  <si>
    <t>5</t>
  </si>
  <si>
    <t>Nhà dân, Rú cát</t>
  </si>
  <si>
    <t>Thôn Đồng Bào</t>
  </si>
  <si>
    <t>Thôn Cổ Tháp</t>
  </si>
  <si>
    <t>3</t>
  </si>
  <si>
    <t>Thôn Trọng Đức</t>
  </si>
  <si>
    <t>Nhà dân, nhà thờ Trọng Đức</t>
  </si>
  <si>
    <t>Thôn Sơn Tùng</t>
  </si>
  <si>
    <t>Nhà dân, Chùa Sơn Tùng</t>
  </si>
  <si>
    <t>Thôn Phổ Lai</t>
  </si>
  <si>
    <t>Nhà dân, Hội trường thôn</t>
  </si>
  <si>
    <t>Xã Quảng Thành</t>
  </si>
  <si>
    <t>156</t>
  </si>
  <si>
    <t>814</t>
  </si>
  <si>
    <t>125</t>
  </si>
  <si>
    <t>666</t>
  </si>
  <si>
    <t>31</t>
  </si>
  <si>
    <t>148</t>
  </si>
  <si>
    <t>Thôn Quán Hòa</t>
  </si>
  <si>
    <t>56</t>
  </si>
  <si>
    <t>313</t>
  </si>
  <si>
    <t>25</t>
  </si>
  <si>
    <t>165</t>
  </si>
  <si>
    <t>Trường Quán Hòa</t>
  </si>
  <si>
    <t>Xóm Đồn Kim Đôi</t>
  </si>
  <si>
    <t>34</t>
  </si>
  <si>
    <t>174</t>
  </si>
  <si>
    <t>Đình Kim Đôi, trường học</t>
  </si>
  <si>
    <t>Tổ 2 Thôn Phú Ngạn</t>
  </si>
  <si>
    <t>57</t>
  </si>
  <si>
    <t>Đình Làng Phú Ngạn</t>
  </si>
  <si>
    <t>Thôn Thanh Hà</t>
  </si>
  <si>
    <t>41</t>
  </si>
  <si>
    <t>Đình Làng,nhà kiên cố trong thôn</t>
  </si>
  <si>
    <t>Thôn An Thành</t>
  </si>
  <si>
    <t>20</t>
  </si>
  <si>
    <t>113</t>
  </si>
  <si>
    <t>Thôn Phú Lương A</t>
  </si>
  <si>
    <t>66</t>
  </si>
  <si>
    <t>Đình Phú Lương A, nhà kiên cố trong thôn</t>
  </si>
  <si>
    <t>11</t>
  </si>
  <si>
    <t>50</t>
  </si>
  <si>
    <t>Đình Kim Đôi, các nhà cao tầng</t>
  </si>
  <si>
    <t>Xã Quảng Công</t>
  </si>
  <si>
    <t>128</t>
  </si>
  <si>
    <t>532</t>
  </si>
  <si>
    <t>47</t>
  </si>
  <si>
    <t>190</t>
  </si>
  <si>
    <t>81</t>
  </si>
  <si>
    <t>342</t>
  </si>
  <si>
    <t>35</t>
  </si>
  <si>
    <t>122</t>
  </si>
  <si>
    <t>23</t>
  </si>
  <si>
    <t>88</t>
  </si>
  <si>
    <t>28</t>
  </si>
  <si>
    <t>60</t>
  </si>
  <si>
    <t>Trạm Ytế, nhà kiên cố trong thôn</t>
  </si>
  <si>
    <t>Thôn Tân Thành</t>
  </si>
  <si>
    <t>Khu vưc Vạn đò</t>
  </si>
  <si>
    <t>49</t>
  </si>
  <si>
    <t>Nhà thờ họ Lê, Nguyễn</t>
  </si>
  <si>
    <t>53</t>
  </si>
  <si>
    <t>52</t>
  </si>
  <si>
    <t>29</t>
  </si>
  <si>
    <t>Trường tiểu học, trụ sở UBND xã</t>
  </si>
  <si>
    <t>Thôn An Lộc</t>
  </si>
  <si>
    <t>26</t>
  </si>
  <si>
    <t>Thôn Hải Thành</t>
  </si>
  <si>
    <t>Thôn Cương Gían</t>
  </si>
  <si>
    <t>18</t>
  </si>
  <si>
    <t>Trường tiểu học số ,, nhà kiên cố</t>
  </si>
  <si>
    <t>Xã Quảng An</t>
  </si>
  <si>
    <t>76</t>
  </si>
  <si>
    <t>336</t>
  </si>
  <si>
    <t>16</t>
  </si>
  <si>
    <t>69</t>
  </si>
  <si>
    <t>267</t>
  </si>
  <si>
    <t>Xóm Mỹ Ốn,An Xuân</t>
  </si>
  <si>
    <t>32</t>
  </si>
  <si>
    <t>Trường Mẫu giáo An Xuân</t>
  </si>
  <si>
    <t>71</t>
  </si>
  <si>
    <t>Đình Làng An Xuân</t>
  </si>
  <si>
    <t>Thôn Phú Lương B</t>
  </si>
  <si>
    <t>Thôn Phước Thanh</t>
  </si>
  <si>
    <t>21</t>
  </si>
  <si>
    <t>Trường học và nhà kiên cố trong thôn</t>
  </si>
  <si>
    <t>Thôn Mỹ Xá</t>
  </si>
  <si>
    <t>33</t>
  </si>
  <si>
    <t>Đình Làng Mỹ Xá</t>
  </si>
  <si>
    <t>Xã Quảng Phước</t>
  </si>
  <si>
    <t>119</t>
  </si>
  <si>
    <t>521</t>
  </si>
  <si>
    <t>306</t>
  </si>
  <si>
    <t>48</t>
  </si>
  <si>
    <t>215</t>
  </si>
  <si>
    <t>Thôn Thủ Lễ 3</t>
  </si>
  <si>
    <t>Thôn Thủ Lễ 2</t>
  </si>
  <si>
    <t>120</t>
  </si>
  <si>
    <t>UBND xã, HTX Đông Phước, Trường học</t>
  </si>
  <si>
    <t>Thôn Phước Lập</t>
  </si>
  <si>
    <t>77</t>
  </si>
  <si>
    <t>Thôn Khuông Phò</t>
  </si>
  <si>
    <t>Thôn Hà Đồ</t>
  </si>
  <si>
    <t>24</t>
  </si>
  <si>
    <t>Thôn Phước Lâm</t>
  </si>
  <si>
    <t>54</t>
  </si>
  <si>
    <t>Trụ sở thôn, nhà kiên cố trong thôn</t>
  </si>
  <si>
    <t>Thôn Phước Lý</t>
  </si>
  <si>
    <t>68</t>
  </si>
  <si>
    <t>38</t>
  </si>
  <si>
    <t>Trường tiểu học số 2, nhà kiên cố</t>
  </si>
  <si>
    <t>Xã Quảng Ngạn</t>
  </si>
  <si>
    <t>72</t>
  </si>
  <si>
    <t>409</t>
  </si>
  <si>
    <t>64</t>
  </si>
  <si>
    <t>360</t>
  </si>
  <si>
    <t>Thôn Tây Hải</t>
  </si>
  <si>
    <t>19</t>
  </si>
  <si>
    <t>101</t>
  </si>
  <si>
    <t>Thôn Trung Hải</t>
  </si>
  <si>
    <t>Thôn Tân Mỹ</t>
  </si>
  <si>
    <t>95</t>
  </si>
  <si>
    <t>Trường tiểu học số 2 Quảng Ngạn</t>
  </si>
  <si>
    <t>Thôn BC</t>
  </si>
  <si>
    <t>90</t>
  </si>
  <si>
    <t>100</t>
  </si>
  <si>
    <t>Xã Quảng Phú</t>
  </si>
  <si>
    <t>295</t>
  </si>
  <si>
    <t>135</t>
  </si>
  <si>
    <t>160</t>
  </si>
  <si>
    <t>Thôn Nghĩa Lộ</t>
  </si>
  <si>
    <t>Nhà Mẫu giáo thôn, nhà kiên cố trong thôn</t>
  </si>
  <si>
    <t>Thôn Bao La2</t>
  </si>
  <si>
    <t>Thôn Bát Vọng Đông</t>
  </si>
  <si>
    <t>37</t>
  </si>
  <si>
    <t>Thôn Nam Phù</t>
  </si>
  <si>
    <t>40</t>
  </si>
  <si>
    <t>Nhà thờ họ Trần</t>
  </si>
  <si>
    <t>Thôn Xuân Tùy</t>
  </si>
  <si>
    <t>36</t>
  </si>
  <si>
    <t>Vạn Hạ Lang</t>
  </si>
  <si>
    <t>17</t>
  </si>
  <si>
    <t>84</t>
  </si>
  <si>
    <t>Trụ sở thôn, VP. HTX Điện</t>
  </si>
  <si>
    <t>Xã Quảng Thái</t>
  </si>
  <si>
    <t>171</t>
  </si>
  <si>
    <t>500</t>
  </si>
  <si>
    <t>134</t>
  </si>
  <si>
    <t>124</t>
  </si>
  <si>
    <t>366</t>
  </si>
  <si>
    <t>Thôn Trung Làng</t>
  </si>
  <si>
    <t>195</t>
  </si>
  <si>
    <t>61</t>
  </si>
  <si>
    <t>Trường THCS, Trạm Y tế</t>
  </si>
  <si>
    <t>Thôn Lai Hà</t>
  </si>
  <si>
    <t>80</t>
  </si>
  <si>
    <t>Thôn Nam Gỉan</t>
  </si>
  <si>
    <t>225</t>
  </si>
  <si>
    <t>Xã Quảng Lợi</t>
  </si>
  <si>
    <t>354</t>
  </si>
  <si>
    <t>1566</t>
  </si>
  <si>
    <t>118</t>
  </si>
  <si>
    <t>422</t>
  </si>
  <si>
    <t>236</t>
  </si>
  <si>
    <t>1144</t>
  </si>
  <si>
    <t>82</t>
  </si>
  <si>
    <t>78</t>
  </si>
  <si>
    <t>Trường tiểu học ODA</t>
  </si>
  <si>
    <t>Thôn Hà Lạc</t>
  </si>
  <si>
    <t>Thôn Hà Công</t>
  </si>
  <si>
    <t>265</t>
  </si>
  <si>
    <t>130</t>
  </si>
  <si>
    <t>Thôn Cư Lạc</t>
  </si>
  <si>
    <t>172</t>
  </si>
  <si>
    <t>Đò máy, thuyền</t>
  </si>
  <si>
    <t>Thôn Ngư Mỹ Thạnh</t>
  </si>
  <si>
    <t>795</t>
  </si>
  <si>
    <t>205</t>
  </si>
  <si>
    <t>590</t>
  </si>
  <si>
    <t>Thôn Thủy Lập</t>
  </si>
  <si>
    <t>Xã Quảng Thọ</t>
  </si>
  <si>
    <t>116</t>
  </si>
  <si>
    <t>86</t>
  </si>
  <si>
    <t>Thôn Phò Nam B</t>
  </si>
  <si>
    <t>Thôn Niêm Phò</t>
  </si>
  <si>
    <t>Trường tiểu học,nhà cao tầng trong thôn</t>
  </si>
  <si>
    <t>TrườngTHCS</t>
  </si>
  <si>
    <t>Thôn Luơng Cổ</t>
  </si>
  <si>
    <t>1</t>
  </si>
  <si>
    <t>Nhà cao tầng trong thôn</t>
  </si>
  <si>
    <t>Thôn Phò Nam A</t>
  </si>
  <si>
    <t>Thôn La Vân Thượng</t>
  </si>
  <si>
    <t>Thôn La Vân Hạ</t>
  </si>
  <si>
    <t>Thôn Phước Yên</t>
  </si>
  <si>
    <t>Trường THCS, HTX Quảng Thọ 1</t>
  </si>
  <si>
    <t>THI TRẤN SIA</t>
  </si>
  <si>
    <t>123</t>
  </si>
  <si>
    <t>412</t>
  </si>
  <si>
    <t>94</t>
  </si>
  <si>
    <t>277</t>
  </si>
  <si>
    <t>Trạm khuyến Nông Lâm Ngư</t>
  </si>
  <si>
    <t>Nhà dân, trụ sở thôn</t>
  </si>
  <si>
    <t>Thôn Thạch Bình</t>
  </si>
  <si>
    <t>133</t>
  </si>
  <si>
    <t>Trường Mầm non Sơn ca 1</t>
  </si>
  <si>
    <t>Thôn Thủ Lễ</t>
  </si>
  <si>
    <t>Phong Điền</t>
  </si>
  <si>
    <t>Trường tiểu học Đông Hiền, các nhà kiên cố lân cận</t>
  </si>
  <si>
    <t>Xe tải nhỏ, xe máy, ghe,</t>
  </si>
  <si>
    <t>Bệnh viện đa khoa, nhà kiên cố</t>
  </si>
  <si>
    <t>Phong Sơn</t>
  </si>
  <si>
    <t>Cá nhân</t>
  </si>
  <si>
    <t>Nhà cộng đồng, trường cấp I, II, HTX Hòa Mỹ, nhà kiên cố</t>
  </si>
  <si>
    <t>Xe tải, xe máy, ...</t>
  </si>
  <si>
    <t>Các nhà  dân kiên cố, các vùng cao (rú cấm)</t>
  </si>
  <si>
    <t>Thị trấn Phong Điền</t>
  </si>
  <si>
    <t>Nhà cộng đồng, nhà kiên cố</t>
  </si>
  <si>
    <t>Ghe, xe máy,...</t>
  </si>
  <si>
    <t>Đi bộ, ghe thuyền, xe máy</t>
  </si>
  <si>
    <t>Đò máy, ghe, xe máy, đi bộ</t>
  </si>
  <si>
    <t>Trưởng tiểu học, trường mầm non, nhà kiên cố</t>
  </si>
  <si>
    <t>Trường mầm non, nha văn hóa thôn</t>
  </si>
  <si>
    <t>Đò máy, ghe, xe bò</t>
  </si>
  <si>
    <t>TT dạy nghề, trường cấp I, trường cấp II, HT UBND xã.</t>
  </si>
  <si>
    <t>Xe máy, đi bộ,...</t>
  </si>
  <si>
    <t>Thôn Dương Lộc</t>
  </si>
  <si>
    <t>Trường Bến Ván</t>
  </si>
  <si>
    <t>Đò + Ghe</t>
  </si>
  <si>
    <t>Thôn Hoà Lộc</t>
  </si>
  <si>
    <t>Trường Mầm Non Hưng Hòa</t>
  </si>
  <si>
    <t>Nhà Văn Hóa thôn</t>
  </si>
  <si>
    <t>Thôn Hoà Mỹ</t>
  </si>
  <si>
    <t>2 trường mẫu giáo An Nong 2</t>
  </si>
  <si>
    <t>Thôn Thuận Hoá</t>
  </si>
  <si>
    <t>Nhà Văn Hóa Thôn</t>
  </si>
  <si>
    <t>Thôn Hòa Vang 1</t>
  </si>
  <si>
    <t>nhà thờ ông Hồng;</t>
  </si>
  <si>
    <t>Thôn Hòa Vang  2</t>
  </si>
  <si>
    <t>Nhà Ông Khôi + nhà Ông Hai</t>
  </si>
  <si>
    <t>Ghe + Đò</t>
  </si>
  <si>
    <t>Thôn Hòa Vang 3</t>
  </si>
  <si>
    <t>Nhà văn Hóa thôn</t>
  </si>
  <si>
    <t>Thôn Hòa Vang 4</t>
  </si>
  <si>
    <t xml:space="preserve"> HTX An Nong I</t>
  </si>
  <si>
    <t>Trường TH  Lộc Sơn 2</t>
  </si>
  <si>
    <t>Nhà thờ họ lê, hộ nguyễn , chùa nam tiên</t>
  </si>
  <si>
    <t>Nhà thờ họ lê</t>
  </si>
  <si>
    <t xml:space="preserve">An Lại </t>
  </si>
  <si>
    <t>Nhà thờ họ nguyễn, họ phạm , trường tiểu học tiến lực</t>
  </si>
  <si>
    <t>Trường Cấp 2-3 ALĐ</t>
  </si>
  <si>
    <t xml:space="preserve">Nhà thờ họ Lê,trần, mai </t>
  </si>
  <si>
    <t>Thôn Đông</t>
  </si>
  <si>
    <t>Nhà thờ họ nguyễn</t>
  </si>
  <si>
    <t>Bác Trung</t>
  </si>
  <si>
    <t>Nhà thờ họ Hồ, đoàn , trần duy , đình làng Phú Môn</t>
  </si>
  <si>
    <t>Nhà thờ họ Phạm , Lại , Võ</t>
  </si>
  <si>
    <t>Thôn Hưng An</t>
  </si>
  <si>
    <t>Thôn Hưng Lộc</t>
  </si>
  <si>
    <t>Trạm y tế xã, và nhà dân</t>
  </si>
  <si>
    <t>Thôn Xuân Mỹ</t>
  </si>
  <si>
    <t>Thôn Phụng Sơn</t>
  </si>
  <si>
    <t>Thôn An Hà</t>
  </si>
  <si>
    <t>Hội Trường thôn; Nhà ông Nguyễn Thanh Bình</t>
  </si>
  <si>
    <t>Thôn Bắc Khe Dài</t>
  </si>
  <si>
    <t>Nhà ông Trần Đài; Nhà ông Hoàng Hạt</t>
  </si>
  <si>
    <t>Thôn Nam Khe Dài</t>
  </si>
  <si>
    <t>Trường TH&amp;THCS Lộc Hòa; UBND xã Lộc Hòa</t>
  </si>
  <si>
    <t>Thôn La Phú</t>
  </si>
  <si>
    <t xml:space="preserve">Hội Trường thôn; Nhà ông Nguyễn Đức Thọ </t>
  </si>
  <si>
    <t>Thôn Làng Đông</t>
  </si>
  <si>
    <t>Trường Mầm non (cơ sở lẽ); Nhà ông Trần Lạch</t>
  </si>
  <si>
    <t>3 nhà cao tầng Ông Chương, Sơn, Trai</t>
  </si>
  <si>
    <t>Ga Truồi, 8 nhà cao tầng của Ông Thương, Thúc , Hạ, Thái, Quang, Danh, Hạ, Trình</t>
  </si>
  <si>
    <t>Ghe, Đò máy</t>
  </si>
  <si>
    <t>Mỏ đá Garnitđen, Trạm Y tế xã, nhà thợ Họ Ngô, Cao, Nguyễn, 2 nhà cao tầng Ông Phú, Thế</t>
  </si>
  <si>
    <t>Trường Tiểu học An Lương Đông, Sư Lỗ Đông, ga Truồi, 10 nhà cao tầng của Ông Hùng, Thông,Mãi , Việt, Đỉnh, Quốc, Thành, Cơ ,Phủ, Phổ</t>
  </si>
  <si>
    <t>Nhà cộng đồng, Trường tiểu học Sư Lỗ Đông, 7 nhà cao tầng Ông Thất, Đoàn, Dần, Đen, Phúc, Quang, Bà yến .</t>
  </si>
  <si>
    <t>Trường Tiểu học An Lương Đông, Trụ sở UBND xã, Trạm Y tế, 5 nhà cao tầng của Ông Thịnh, Châm, Thành, Lâu, bà Hà</t>
  </si>
  <si>
    <t>Trường THCS Lộc Điền, Chùa Lương Điền, Nhà thờ Thiện Loại, 6 nhà cao tầng của Ông Tuấn, Ca, Xưng, Huế, Bình, Toàn</t>
  </si>
  <si>
    <t>Mỏ đá garnits đen, Trường Tiểu học Trung Chánh, 01 nhà cao tầng ông Thạnh, Hùng</t>
  </si>
  <si>
    <t>Trường Tiểu học Trung Chánh, Trường THCS Lộc Điền , 5 nhà cao tầng của ông Thoan, Định, Hường, Chuân , Minh</t>
  </si>
  <si>
    <t>Lâm trường Phú Lộc, Công ty Hưng Việt, 5 nhà cao tầng Ông Hòa, Bà Thơm, ông Thay, Duy, Tuấn</t>
  </si>
  <si>
    <t>Ghe, Đò máy, đi bộ</t>
  </si>
  <si>
    <t>Bạch Thạch</t>
  </si>
  <si>
    <t>Trường Tiểu học Phú Thạch, Chùa Lương Thuận, Hội trường HTX, Nhà Mẫu giáo thôn , 5 nhà cao tầng Ông Cường, Lành, Đáng, Phúc, Thảo</t>
  </si>
  <si>
    <t xml:space="preserve">Nhà văn hóa tổ dân phố </t>
  </si>
  <si>
    <t>Hạt kiểm lâm huyện, Nhà văn hóa tổ dân phố</t>
  </si>
  <si>
    <t>Nhà văn hóa huyện (cũ), Nhà văn hóa tổ dân phố</t>
  </si>
  <si>
    <t>Chi cục thuế, Nhà văn hóa tổ dân phố</t>
  </si>
  <si>
    <t>Bệnh viện, UBND thị trấn</t>
  </si>
  <si>
    <t>Trường THCS thị trấn,Nhà văn hóa tổ dân phố</t>
  </si>
  <si>
    <t>Trường THCS thị trấn, Trung tâm học tập cộng đồng thị trấn Phú Lộc</t>
  </si>
  <si>
    <t>Trường tiểu học TT, Trung tâm học tập cộng đồng thị trấn Phú Lộc</t>
  </si>
  <si>
    <t>Trạm y tế, Trường Tiểu học thị trấn 2, Nhà văn hóa tổ dân phố</t>
  </si>
  <si>
    <t>Nhà văn hóa tổ dân phố</t>
  </si>
  <si>
    <t>Thôn Khe Su</t>
  </si>
  <si>
    <t>Trạm Kiểm lâm Khe Dớn</t>
  </si>
  <si>
    <t>Thôn Hòa Mậu</t>
  </si>
  <si>
    <t>Nhà cao tầng gần kề</t>
  </si>
  <si>
    <t>Thôn Cao Đôi Xã</t>
  </si>
  <si>
    <t>Nhà cao tầng gần kề, Nhà thờ</t>
  </si>
  <si>
    <t>Ghe thuyền</t>
  </si>
  <si>
    <t>Thôn Trung An</t>
  </si>
  <si>
    <t>Cơ sở lẻ trường Tiểu học Số 2 Lộc Trì, nhà kiên cố gần kề</t>
  </si>
  <si>
    <t>Thôn Trung Phước Tượng</t>
  </si>
  <si>
    <t>Nhà cao tầng gần kề, xóm Rẫy, xóm Bến</t>
  </si>
  <si>
    <t>Thôn Lê Thái Thiện</t>
  </si>
  <si>
    <t>Cơ sở lẻ trường Tiểu học Số 2 Lộc Trì</t>
  </si>
  <si>
    <t>Trường tiểu học số 2 Lộc Trì</t>
  </si>
  <si>
    <t>Thôn Đông Lưu</t>
  </si>
  <si>
    <t>Thôn Mai Gia Phường</t>
  </si>
  <si>
    <t>Nhà ông Trần Phường</t>
  </si>
  <si>
    <t>Thôn Hoà An</t>
  </si>
  <si>
    <t>Trường PT cấp 1-2 Lộc Bình; Nhà ông Hà Văn Nguyện; Ông Nguyễn Chính; Bà Cái Thị Thắng; Trường Mầm non; Trạm y tế</t>
  </si>
  <si>
    <t>Thôn Tân An Hải</t>
  </si>
  <si>
    <t>Nhà ông Phan Bé; Nhà ông Bơi; Nhà ông Mảng; Nhà ông Sinh; Trường Mầm non Hải Bình; Nhà ông Trần Văn Toàn; Nguyễn Nguyện; Nhà ông Phạm Lúc; Phạm Tuyến; Bà Trần Thị Hồng</t>
  </si>
  <si>
    <t>Thủy yên Thượng</t>
  </si>
  <si>
    <t>Thủy yên Hạ</t>
  </si>
  <si>
    <t>Thủy yên Thôn</t>
  </si>
  <si>
    <t>Ann Bàng</t>
  </si>
  <si>
    <t>Trường cấp 3, cơ sở Mầm non, nhà dân.</t>
  </si>
  <si>
    <t>Xe máy, ô tô, đi bộ</t>
  </si>
  <si>
    <t>Trường cấp 3, nhà dân.</t>
  </si>
  <si>
    <t>Trường cấp 1, trường cấp 3, nhà dân.</t>
  </si>
  <si>
    <t>Trường cấp 2, UB xã, nhà dân.</t>
  </si>
  <si>
    <t>Trường mầm non, Bưu điện Chân mây, ban điều hành, nhà dân.</t>
  </si>
  <si>
    <t>Cảnh Dương</t>
  </si>
  <si>
    <t>Trường Tiểu học, Mầm non</t>
  </si>
  <si>
    <t>Xe máy, xe tải</t>
  </si>
  <si>
    <t>Bình An 1</t>
  </si>
  <si>
    <t>Trạm y tế, nhà dân</t>
  </si>
  <si>
    <t>Bình An 2</t>
  </si>
  <si>
    <t>Trường Tiểu học Bình An 2, nhà kiên cố</t>
  </si>
  <si>
    <t>Lập An</t>
  </si>
  <si>
    <t>Khách sạn Phú Gia, nhà dân kiên cố</t>
  </si>
  <si>
    <t>Loan Lý</t>
  </si>
  <si>
    <t>Nhà thờ Loan Lý, Khách sạn Thanh Tâm, Hội trường Tổ dân phố.</t>
  </si>
  <si>
    <t>An Cư Tân</t>
  </si>
  <si>
    <t>Trường THCS Lăng Cô, khách sạn  Triệu vỹ...</t>
  </si>
  <si>
    <t>Đồng Dương</t>
  </si>
  <si>
    <t>An Cư Đông 1</t>
  </si>
  <si>
    <t>Nhà thờ Lăng Cô, Trường TH Lăng Cô</t>
  </si>
  <si>
    <t>An Cư Đông 2</t>
  </si>
  <si>
    <t>Trạm kiểm soát Biên phòng Lăng Cô, Hội trường tổ dân phố.</t>
  </si>
  <si>
    <t>Hải Vân</t>
  </si>
  <si>
    <t>Ga Lăng Cô, Ban QLBV rừng Bắc Hải Vân, Hội trường tổ dân phố.</t>
  </si>
  <si>
    <t>Hói Dừa</t>
  </si>
  <si>
    <t>Nhà Thờ Hói Dừa,Trường TH Hói Dừa</t>
  </si>
  <si>
    <t>An Cư Tây</t>
  </si>
  <si>
    <t>Trường TH An Cư Tây, nhà dân kiên cố.</t>
  </si>
  <si>
    <t>Trường TH Hiền An</t>
  </si>
  <si>
    <t>Trường THCS Vinh Hiền</t>
  </si>
  <si>
    <t>Xe tải, xe máy, đi bộ</t>
  </si>
  <si>
    <t>UB xã, Trường THCS, TH, Trạm y tế</t>
  </si>
  <si>
    <t>ô tô tải, xe máy</t>
  </si>
  <si>
    <t>Trường THCS, TH, NPĐ Nam Trường, Trường Mầm non.</t>
  </si>
  <si>
    <t>xe máy</t>
  </si>
  <si>
    <t>Nhà ông: Võ Đức Thống, Trần Văn Dũng, Phan Kháng, Huỳnh Tròn</t>
  </si>
  <si>
    <t>Trường TH Đơn Chế, Nhà ông: Hoàng Nghi, Hoàng Tấn, Bùi Hữu Sơn</t>
  </si>
  <si>
    <t>Trường Mầm non Thôn 2; Trường THCS Lâm Mộng Quang</t>
  </si>
  <si>
    <t>Ô tô, xe máy</t>
  </si>
  <si>
    <t>Trường Tiểu học Vinh Mỹ; Trường THCS Lâm Mộng Quang</t>
  </si>
  <si>
    <t>Nhà dân kiên cố trên cao.</t>
  </si>
  <si>
    <t>Diêm Trường</t>
  </si>
  <si>
    <t>Trường TH Vinh Hưng 2; Nhà dân kiên cố trên cao.</t>
  </si>
  <si>
    <t>Trường TH Vinh Hưng 1; Nhà dân kiên cố trên cao.</t>
  </si>
  <si>
    <t>Trường TH Vinh Hưng 1</t>
  </si>
  <si>
    <t>Nhà hội họp, nhà bán kiên cố</t>
  </si>
  <si>
    <t>Xe máy, xe tải, đò máy</t>
  </si>
  <si>
    <t>Trường tiểu học, khu định cư</t>
  </si>
  <si>
    <t>Đi bộ, ghe thuyền</t>
  </si>
  <si>
    <t>Xã Phú Mỹ</t>
  </si>
  <si>
    <t>UBND xã, trường học, nhà kiên cố,…</t>
  </si>
  <si>
    <t>Đi bộ, ô tô, thuyền, ghe,…..</t>
  </si>
  <si>
    <t>Xã Phú Diên</t>
  </si>
  <si>
    <t>Trường tiểu học, đình làng, nhà kiên cố</t>
  </si>
  <si>
    <t>Xã Phú Hải</t>
  </si>
  <si>
    <t>Đi bộ, ô tô, ghe thuyền</t>
  </si>
  <si>
    <t>Nhà kiên cố, trường học, đình làng</t>
  </si>
  <si>
    <t>Đi bộ, xe máy, đò máy</t>
  </si>
  <si>
    <t>Xã Phú Xuân</t>
  </si>
  <si>
    <t>Trường học, nhà kiên cố, cụm canada,…</t>
  </si>
  <si>
    <t>Đi bộ, mô tô</t>
  </si>
  <si>
    <t>Xã Phú Dương</t>
  </si>
  <si>
    <t>Trường học, nhà kiên cố, trung tâm nghề</t>
  </si>
  <si>
    <t>Đi bộ, xe máy, ô tô</t>
  </si>
  <si>
    <t>Xã Phú Thượng</t>
  </si>
  <si>
    <t>Trường học, đình làng, nhà kiên cố, chùa</t>
  </si>
  <si>
    <t>Đi bộ, ghe chèo</t>
  </si>
  <si>
    <t>TT. Thuận An</t>
  </si>
  <si>
    <t>UBND TT, nhà kiên cố, trường học</t>
  </si>
  <si>
    <t>Đi bộ, ghe, xuồng</t>
  </si>
  <si>
    <t>Đi bộ, xe tải, ô tô</t>
  </si>
  <si>
    <t>Xã Phú Mậu</t>
  </si>
  <si>
    <t>Xã Phú Thanh</t>
  </si>
  <si>
    <t>Đi bộ,ô tô, xe máy, ghe,…..</t>
  </si>
  <si>
    <t>TT. Phú Đa</t>
  </si>
  <si>
    <t>UBND TT, trường học, nhà kiên cố,…</t>
  </si>
  <si>
    <t>Trường học, nhà kiên cố, nhà chống bão,…</t>
  </si>
  <si>
    <t>Đi bộ,thuyền máy</t>
  </si>
  <si>
    <t>Trường học, nhà văn hóa, …</t>
  </si>
  <si>
    <t>Xã Phú Lương</t>
  </si>
  <si>
    <t xml:space="preserve">Đi bộ, ghe  </t>
  </si>
  <si>
    <t>UBND Thị Trấn, Nhà liên cơ quan, Điện lực, Phòng VHTT, Trường tiểu học.</t>
  </si>
  <si>
    <t>Đi bộ, xe máy,xe tải</t>
  </si>
  <si>
    <t>UBND xã, Nhà sinh hoạt cộng đồng các thôn, Trường Tiểu học, Nhà văn hóa xã, Trường Nam Phú, trường MN, các nhà kiên cố ở trong vùng.</t>
  </si>
  <si>
    <t>UBND xã, Nhà họp thôn, Trường tiểu học, các nhà kiên cố</t>
  </si>
  <si>
    <t>UBND xã, Nhà sinh hoạt cộng đồng các thôn, Đài khí tượng.</t>
  </si>
  <si>
    <t>Các nhà kiên cố, UBND xã, trường TH, MN, THCS</t>
  </si>
  <si>
    <t>UBND xã, Nhà sinh hoạt CĐ các thôn,  Nhà văn hóa xã, trường MN, TH</t>
  </si>
  <si>
    <t>Nhà SHCĐ các thôn, Nhà văn hóa xã, trường MN, TH, trạm khí tượng thủy văn.</t>
  </si>
  <si>
    <t>UBND xã, Trường TH, MN, THPT; các nhà kiên cố ở trong vùng.</t>
  </si>
  <si>
    <t>UBND xã, Nhà SHCĐ các thôn, Trường TH, MN, trạm y tế</t>
  </si>
  <si>
    <t>UBND xã, Nhà SHCĐ các thôn, Trường TH, MN, THCS; trạm Y tế</t>
  </si>
  <si>
    <t>UBND xã, Nhà SHCĐ các thôn; trường MN, TH, trạm Y tế; các nhà kiên cố.</t>
  </si>
  <si>
    <t>Nhà ông Thảo gần hộ sơ tán</t>
  </si>
  <si>
    <t>Trạm xá củ thôn Hương Phú</t>
  </si>
  <si>
    <t>Nhà Nguyện</t>
  </si>
  <si>
    <t>Y Reo</t>
  </si>
  <si>
    <t>Số hộ/Khẩu cần di dời (đến các khu vực tập trung)</t>
  </si>
  <si>
    <t>45 Nhất Đông</t>
  </si>
  <si>
    <t>`</t>
  </si>
  <si>
    <t>Tại chỗ</t>
  </si>
  <si>
    <t>Trường TH số 1 An Đông</t>
  </si>
  <si>
    <t>Tổ9</t>
  </si>
  <si>
    <t>Tổ10</t>
  </si>
  <si>
    <t>Bến xe phía Nam</t>
  </si>
  <si>
    <t>Lê Văn Phúc</t>
  </si>
  <si>
    <t>Nguyễn Chỉ</t>
  </si>
  <si>
    <t>Trường Triều  Sơn Tây</t>
  </si>
  <si>
    <t>Trần Đình Dung</t>
  </si>
  <si>
    <t>Nguyễn Văn Tuyến</t>
  </si>
  <si>
    <t>Nguyễn Đăng Phúc</t>
  </si>
  <si>
    <t>Phan Minh Trị</t>
  </si>
  <si>
    <t>Trường Tiểu Học 
Nguyễn Cư Trinh</t>
  </si>
  <si>
    <t>Lê Ích Hiệp</t>
  </si>
  <si>
    <t>Phạm Chỉnh</t>
  </si>
  <si>
    <t>KV 1</t>
  </si>
  <si>
    <t>Trường dạy nghề, khu định cư, nhà kiên cố, nhà cao tầng của dân.</t>
  </si>
  <si>
    <t>KV 2</t>
  </si>
  <si>
    <t>KV 3</t>
  </si>
  <si>
    <t>KV 4</t>
  </si>
  <si>
    <t>KV 5</t>
  </si>
  <si>
    <t>KV 6</t>
  </si>
  <si>
    <t>72Chi Lăng</t>
  </si>
  <si>
    <t>ÔTô</t>
  </si>
  <si>
    <t>Nhà văn hoá thành phố</t>
  </si>
  <si>
    <t>Nhà liền kề khu vực
Lịch Đợi</t>
  </si>
  <si>
    <t>Trụ sở Bộ Đội Biên Phòng</t>
  </si>
  <si>
    <t>Cty cấp nước</t>
  </si>
  <si>
    <t>Trụ sở Công An phường</t>
  </si>
  <si>
    <t>Trường tiểu học, nhà liền kề</t>
  </si>
  <si>
    <t>Trường DTNT</t>
  </si>
  <si>
    <t>Nhà kiên cố trong khu vực</t>
  </si>
  <si>
    <t>Tổ dân phòng 1</t>
  </si>
  <si>
    <t>Khuôn viên  Nhạc viện Huế số 1 Lê lợi</t>
  </si>
  <si>
    <t>Nhà văn hoá Trúc Lâm</t>
  </si>
  <si>
    <t>Thuyền máy, ghe thuyền</t>
  </si>
  <si>
    <t>Đình làng Xuân Hoà</t>
  </si>
  <si>
    <t>Thuỷ Xuân</t>
  </si>
  <si>
    <t>Hội trường KV</t>
  </si>
  <si>
    <t>Lực lượng và phương tiện tại chỗ</t>
  </si>
  <si>
    <t xml:space="preserve">Nhà nghỉ Như Ý
Ô.Nguyễn Thiện Lợi </t>
  </si>
  <si>
    <t>Nhà Ô.Nguyễn Văn Hiền</t>
  </si>
  <si>
    <t>Nhà nghỉ Vinh Quý, Trường TH Vĩ Dạ</t>
  </si>
  <si>
    <t>Trường Phú Lưu</t>
  </si>
  <si>
    <t>Ghe của phường, tổ</t>
  </si>
  <si>
    <t>Trường Nguyễn Bỉnh Khiêm, nhà dân</t>
  </si>
  <si>
    <t>Trường Phú Hiệp, nhà dân</t>
  </si>
  <si>
    <t xml:space="preserve"> các nhà cao tầng trong tổ</t>
  </si>
  <si>
    <t>KV 7</t>
  </si>
  <si>
    <t>Nhà cao tầng, trường Thống Nhất</t>
  </si>
  <si>
    <t>Tự di chuyển, ghe thuyền</t>
  </si>
  <si>
    <t>Nhà cao tầng, trường TQToản</t>
  </si>
  <si>
    <t>Tự di chuyển</t>
  </si>
  <si>
    <t>Nhà cao tầng, ĐH Nông Lâm</t>
  </si>
  <si>
    <t>Nhà cao tầng, ĐH Nghệ Thuật</t>
  </si>
  <si>
    <t>Trường .Duy Tân</t>
  </si>
  <si>
    <t>Đại học Thể chất</t>
  </si>
  <si>
    <t xml:space="preserve">Ngã 3 Thánh Gía </t>
  </si>
  <si>
    <t>BV Y học dân tộc</t>
  </si>
  <si>
    <t>Nhà VH KV 5</t>
  </si>
  <si>
    <t>KV 8</t>
  </si>
  <si>
    <t>Trường cấp 1 số 2 đường Mang Cá</t>
  </si>
  <si>
    <t>Trường cấp 1 số 1 đường Thái Phiên</t>
  </si>
  <si>
    <t>Trường THCS Tố Hữu</t>
  </si>
  <si>
    <t>Các nhà kiên cố trong tổ</t>
  </si>
  <si>
    <t>Trường mẫu giáo, trường cấp 1 số 1</t>
  </si>
  <si>
    <t>Nhà văn hoá, nhà kiên cố tại tổ</t>
  </si>
  <si>
    <t>Tịnh xá Ngọc Kinh, nhà kiên cố trong tổ</t>
  </si>
  <si>
    <t>Khuôn Vĩnh Nhơn, Nhà kiên cố trong tổ</t>
  </si>
  <si>
    <t>Các nhà cao tầng liền kề 
và CQ Cty Xây lắp 6</t>
  </si>
  <si>
    <t>Xe vận tải nhẹ, cá nhân</t>
  </si>
  <si>
    <t xml:space="preserve">Các nhà cao tầng liền kề </t>
  </si>
  <si>
    <t>Nhà cao tầng liền kề</t>
  </si>
  <si>
    <t>Thuyền, ghe</t>
  </si>
  <si>
    <t>Trung thượng</t>
  </si>
  <si>
    <t>Lương quán</t>
  </si>
  <si>
    <t>Nhà Kiên cố</t>
  </si>
  <si>
    <t>Ghe, thúng</t>
  </si>
  <si>
    <t>Đông Phước 1</t>
  </si>
  <si>
    <t>Đông Phước 2</t>
  </si>
  <si>
    <t>Nhà VH-KV 1</t>
  </si>
  <si>
    <t>Nhà văn hoá và khu tái định cư</t>
  </si>
  <si>
    <t>Trạm Y Tế</t>
  </si>
  <si>
    <t>Đến nhà cao tầng của dân</t>
  </si>
  <si>
    <t>Khu QH</t>
  </si>
  <si>
    <t xml:space="preserve">Tổ 1,2
</t>
  </si>
  <si>
    <t>Sử dụng phương tiện  hiện có</t>
  </si>
  <si>
    <t xml:space="preserve">Tổ 3,4
</t>
  </si>
  <si>
    <t xml:space="preserve">Tổ 5,6
</t>
  </si>
  <si>
    <t xml:space="preserve">Tổ 7,8
</t>
  </si>
  <si>
    <t xml:space="preserve">Tổ 9,10
</t>
  </si>
  <si>
    <t xml:space="preserve">Tổ 11
</t>
  </si>
  <si>
    <t>Bộ Chỉ Huy quân sự Tỉnh</t>
  </si>
  <si>
    <t xml:space="preserve">Tổ 13
</t>
  </si>
  <si>
    <t>UBND phường, trường Quang Trung, Lê Lợi, Dòng Chúa</t>
  </si>
  <si>
    <t>Thuyền</t>
  </si>
  <si>
    <t>8 ô tô khách, 5 ô tô tải, 9 ghe</t>
  </si>
  <si>
    <t>Công an phường</t>
  </si>
  <si>
    <t>Nhà cao tầng đường Lê Duẩn</t>
  </si>
  <si>
    <t>Nhà cao tầng đường TBHổ</t>
  </si>
  <si>
    <t>7 ô tô khách, 4 ô tô tải, 7 ghe</t>
  </si>
  <si>
    <t>Trường Bùi Thị Xuân</t>
  </si>
  <si>
    <t>Cá nhân, phương tiện công cộng</t>
  </si>
  <si>
    <t>Nhà kiên cố và trường học</t>
  </si>
  <si>
    <t>Doanh trại bộ đội</t>
  </si>
  <si>
    <t>Hội trường thôn</t>
  </si>
  <si>
    <t>Niệm phật đường</t>
  </si>
  <si>
    <t>Trường TH Bình Thành</t>
  </si>
  <si>
    <t>Thôn Hiệp Lại</t>
  </si>
  <si>
    <t>Hội trường thôn Hiệp Hòa</t>
  </si>
  <si>
    <t>Tổ dân phố Bàu Đưng</t>
  </si>
  <si>
    <t>Tổ dân phố  Giáp Trung</t>
  </si>
  <si>
    <t>Tổ dân phố  Giáp Thượng 1</t>
  </si>
  <si>
    <t>Tổ dân phố  Giáp Thượng 2</t>
  </si>
  <si>
    <t>Tổ dân phố  Giáp Thượng 3</t>
  </si>
  <si>
    <t>Tổ dân phố Thanh Khê</t>
  </si>
  <si>
    <t>Trường tiểu học số 1 Hương Xuân</t>
  </si>
  <si>
    <t>Tổ dân phố Thượng Thôn</t>
  </si>
  <si>
    <t>Tổ dân phố Liễu Nam</t>
  </si>
  <si>
    <t>Tổ dân phố Trung Thôn</t>
  </si>
  <si>
    <t>Tổ dân phố Xuân  Tháp</t>
  </si>
  <si>
    <t>Tổ dân phố Thanh Lương 4</t>
  </si>
  <si>
    <t>Trường tiểu học số 2 Hương Xuân</t>
  </si>
  <si>
    <t>Tổ dân phố Thanh  Tiên</t>
  </si>
  <si>
    <t>Trường tiểu học số  2 Hương Xuân</t>
  </si>
  <si>
    <t>Tổ dân phố Thanh  Lương 2</t>
  </si>
  <si>
    <t>Tổ dân phố Thanh  Lương 3</t>
  </si>
  <si>
    <t>Trường  tiểu học Vĩnh Dương</t>
  </si>
  <si>
    <t>Thôn  Hòa  An</t>
  </si>
  <si>
    <t>Trường TH số 1, trạm y tế</t>
  </si>
  <si>
    <t>HTX Hương Hồ 2</t>
  </si>
  <si>
    <t>HTX Hương Hồ 1</t>
  </si>
  <si>
    <t>Thôn Vân Cù</t>
  </si>
  <si>
    <t>Thôn Bình Lôc</t>
  </si>
  <si>
    <t>Trường Trung học CS (tổ 9): 700 người, Trường THCS (tổ 4): 300 người, Trạm Y tế (tổ9): 100 người; UBND phường: 335 người,</t>
  </si>
  <si>
    <t>Trường Tiểu học CS 2 (tổ 6) 252 người</t>
  </si>
  <si>
    <t>Trường Tiểu học Vân Thê Làng 100 người; UBND xã 92 người.</t>
  </si>
  <si>
    <t>Trường Tiểu học thôn 2: 50 người, UBND xã 34 người</t>
  </si>
  <si>
    <t>Tự túc, xe</t>
  </si>
  <si>
    <t>Trường Tiểu học CS số 1 (tổ 11): 1000 người, Trương Trung học CS (tổ 11): 900 người; UBND phường 1010 người</t>
  </si>
  <si>
    <t>Trường Trung học thôn Tân Tô 150 người, Đình làng Tô Đà1: 50 người, Trường Mầm non Tô Đà1: 100 người, Trường Mầm non Tân Tô 186 người, UBND xã 100 người, nhà kiên cố thôn Chiết Bi 100 người</t>
  </si>
  <si>
    <t>Trường Tiểu học CS  thôn Hộ 30 người, Trường Mầm non cơ sở 2 thôn Hạ 30 người, UBND xã 59 người,</t>
  </si>
  <si>
    <t>Trường Trung học CS thôn Bằng Lãng 700 người; Nhà máy mộc mỹ nghệ Hương Giang thôn Bằng Lãng  900 người, UBND xã 450 người</t>
  </si>
  <si>
    <t>Trường dạy nghề (tổ7): 206 người</t>
  </si>
  <si>
    <t>Trường Trung học CS thôn Công lương 100 người, UBND xã 21người.</t>
  </si>
  <si>
    <r>
      <rPr>
        <b/>
        <sz val="12"/>
        <rFont val="Times New Roman"/>
        <family val="1"/>
        <charset val="163"/>
      </rPr>
      <t>590</t>
    </r>
  </si>
  <si>
    <r>
      <rPr>
        <b/>
        <sz val="12"/>
        <rFont val="Times New Roman"/>
        <family val="1"/>
        <charset val="163"/>
      </rPr>
      <t>801</t>
    </r>
  </si>
  <si>
    <t>67</t>
  </si>
  <si>
    <t>147</t>
  </si>
  <si>
    <t>117</t>
  </si>
  <si>
    <t>Đi bộ hoặc ghe</t>
  </si>
  <si>
    <t>Thôn Phổ Lại</t>
  </si>
  <si>
    <t>158</t>
  </si>
  <si>
    <t>824</t>
  </si>
  <si>
    <t>59</t>
  </si>
  <si>
    <t>328</t>
  </si>
  <si>
    <t>170</t>
  </si>
  <si>
    <t>Tổ 2 Thôn Phú Ngan</t>
  </si>
  <si>
    <t>Đình Làng Phú Ngan</t>
  </si>
  <si>
    <t>Đình Làng, nhà kiên cố trong thôn</t>
  </si>
  <si>
    <t>110</t>
  </si>
  <si>
    <t>70</t>
  </si>
  <si>
    <t>136</t>
  </si>
  <si>
    <t>554</t>
  </si>
  <si>
    <t>51</t>
  </si>
  <si>
    <t>194</t>
  </si>
  <si>
    <t>85</t>
  </si>
  <si>
    <t>75</t>
  </si>
  <si>
    <t>27</t>
  </si>
  <si>
    <t>109</t>
  </si>
  <si>
    <t>Tram Ytế, nhà kiên cố trong thôn</t>
  </si>
  <si>
    <t>Khu vực Van đò</t>
  </si>
  <si>
    <t>58</t>
  </si>
  <si>
    <t>83</t>
  </si>
  <si>
    <t>358</t>
  </si>
  <si>
    <t>63</t>
  </si>
  <si>
    <t>276</t>
  </si>
  <si>
    <t>39</t>
  </si>
  <si>
    <t>515</t>
  </si>
  <si>
    <t>303</t>
  </si>
  <si>
    <t>212</t>
  </si>
  <si>
    <t>105</t>
  </si>
  <si>
    <t>417</t>
  </si>
  <si>
    <t>368</t>
  </si>
  <si>
    <t>102</t>
  </si>
  <si>
    <t>98</t>
  </si>
  <si>
    <t>89</t>
  </si>
  <si>
    <t>289</t>
  </si>
  <si>
    <t>127</t>
  </si>
  <si>
    <t>162</t>
  </si>
  <si>
    <t>Thôn Bao La 2</t>
  </si>
  <si>
    <t>164</t>
  </si>
  <si>
    <t>465</t>
  </si>
  <si>
    <t>144</t>
  </si>
  <si>
    <t>321</t>
  </si>
  <si>
    <t>197</t>
  </si>
  <si>
    <t>188</t>
  </si>
  <si>
    <t>346</t>
  </si>
  <si>
    <t>1532</t>
  </si>
  <si>
    <t>406</t>
  </si>
  <si>
    <t>233</t>
  </si>
  <si>
    <t>1126</t>
  </si>
  <si>
    <t>Thôn Hà Lac</t>
  </si>
  <si>
    <t>73</t>
  </si>
  <si>
    <t>243</t>
  </si>
  <si>
    <t>Thôn Cư Lac</t>
  </si>
  <si>
    <t>Thôn Ngư Mỹ Thanh</t>
  </si>
  <si>
    <t>785</t>
  </si>
  <si>
    <t>595</t>
  </si>
  <si>
    <t>114</t>
  </si>
  <si>
    <t>Thôn La Vân Ha</t>
  </si>
  <si>
    <t>Thi trấn Sia</t>
  </si>
  <si>
    <t>469</t>
  </si>
  <si>
    <t>106</t>
  </si>
  <si>
    <t>323</t>
  </si>
  <si>
    <t>146</t>
  </si>
  <si>
    <t>Tram Khuyến Nông Lâm Ngư</t>
  </si>
  <si>
    <t>Thôn Thach Bình</t>
  </si>
  <si>
    <t>Nhà sinh hoạt cộng đồng, nhà kiên cố</t>
  </si>
  <si>
    <t>Các nhà  dân kiên cố</t>
  </si>
  <si>
    <t>Ghe thuyền của UBND xã, ghe nhân dân, xe máy,...</t>
  </si>
  <si>
    <t>Trường học, nhà cộng đồng, nhà kiên cố</t>
  </si>
  <si>
    <t>Trưởng tiểu học, mầm non, nhà kiên cố</t>
  </si>
  <si>
    <t>Trường tiểu học, nhà kiên cố</t>
  </si>
  <si>
    <t>Xe bò, đi bộ, ghe đò</t>
  </si>
  <si>
    <t xml:space="preserve">Xe </t>
  </si>
  <si>
    <t>Nhà kiên cố, Trường học, nhà văn hóa xã</t>
  </si>
  <si>
    <t xml:space="preserve">phương tiện cá nhân, xe tải, xe bò  </t>
  </si>
  <si>
    <t>Trung tâm dạy nghề, Trường tiểu học, HT UBND xã</t>
  </si>
  <si>
    <t xml:space="preserve">Xe máy, đi bộ,... </t>
  </si>
  <si>
    <t>Nhà Văn hóa cộng đồng, trường học</t>
  </si>
  <si>
    <t>Phương tiện cá nhân, xe bò</t>
  </si>
  <si>
    <t>Xe máy + Đò + Ghe</t>
  </si>
  <si>
    <t xml:space="preserve">Nhà thờ ông Hồng </t>
  </si>
  <si>
    <t>Phước Trạch</t>
  </si>
  <si>
    <t>Nhà thờ họ đổ, nhà đổ văn đạt</t>
  </si>
  <si>
    <t>Trường Cấp 2-3 ALĐ nhà dân</t>
  </si>
  <si>
    <t>Trường TH đại thành</t>
  </si>
  <si>
    <t>Trường TH đại thành, chùa An Môn</t>
  </si>
  <si>
    <t>Nhà thờ họ Trần ,Nguyễn ,trương</t>
  </si>
  <si>
    <t>Nhà thờ hà vĩnh</t>
  </si>
  <si>
    <t xml:space="preserve">Khu vực chăn nuôi, Cơ sở Trường học Lương Điền Thượng 5 nhà cao tầng Ông Chương, Sơn, Trai ,An, Vũ </t>
  </si>
  <si>
    <t>Ghe, Đi bộ</t>
  </si>
  <si>
    <t>Ga Truồi, Trường Tiểu học An Lương Đông, Đình Làng Tế Xuân, 12 nhà cao tầng, kiên cố của Ông Thương, Thúc , Hùng, Hạ, Thái, Quang, Danh, Hạ, Trình, Hoang, Vân, bà Cặn, Sương,</t>
  </si>
  <si>
    <t>Mỏ đá Garnitđen, Trạm Y tế xã, Trụ Sở UBND xã 4 nhà cao tầng Ông Phú, Thế, Mạnh, Cao</t>
  </si>
  <si>
    <t>Trường Tiểu học An Lương Đông, Sư Lỗ Đông, Trụ sở UBND xã, ga Truồi, 52 nhà cao tầng của Ông Trai, Thắng, Tuấn, Cơ, Đoàn, Phổ, Phủ, Quý, Tuấn, Đoàn, Minh, Mạnh, Đỉnh, vv….</t>
  </si>
  <si>
    <t>Nhà cộng đồng, Trường tiểu học Sư Lỗ Đông, 10 nhà cao tầng, nhà kiên cố của Ông Thất, Đoàn, Dần, Cường, Hiền, Quang, Phúc, Đen, Hùng, Bà Yến</t>
  </si>
  <si>
    <t>Trường Tiểu học An Lương Đông, Trụ sở UBND xã, Trạm Y tế, Trường MN Hoa Hồng Chùa Sư Lỗ , 10 nhà kiên cố của Ông Thịnh, Châm, Thành, Lâu, Hòa, Quy, Kim, bà Hà , Hải</t>
  </si>
  <si>
    <t>Trường THCS Lộc Điền, Chùa Lương Điền, Nhà thờ Thiện Loại, Nhà cộng đồng Miêu Nha, 7 nhà kiên cố của Ông Xưng, Huế, Bình, Toàn,Ca, Sự vv..</t>
  </si>
  <si>
    <t>Mỏ đá garnits đen, Trường Tiểu học Trung Chánh, THCS Lộc Điền, nhà cao tầng ông Thạnh, Hùng, Bình</t>
  </si>
  <si>
    <t>Trường Tiểu học Trung Chánh, Trường THCS Lộc Điền, nhà thờ họ Phạm, Lê , 10 nhà cao tầng của ông Thoan, Định, Hường, Chuân, Hòa Tiến, Khá , Minh</t>
  </si>
  <si>
    <t>Lâm trường Phú Lộc, Công ty Hưng Việt, 4 nhà kiên cố Ông Hòa, Bà Thơm, ông Thay, Duy, Tuấn</t>
  </si>
  <si>
    <t>Đò Máy, đi bộ</t>
  </si>
  <si>
    <t>Nhà kiên cố, Nhà thờ</t>
  </si>
  <si>
    <t>Thôn Tân An</t>
  </si>
  <si>
    <t>Phòng học mẫu giáo Tân An; Phan Hồng; Phan Huấn; Phạm Triển; Phan Bá Đề; Lê Điền; Lê Thị Trang; Lê Chạy</t>
  </si>
  <si>
    <t>Nhà họp thôn MGP</t>
  </si>
  <si>
    <t>Nhà ông Phan Bé; Nhà ông Bơi; Nhà ông Mảng; Trường Mầm non Hải Bình; Nhà ông Trần Văn Toàn; Nguyễn Nguyện; Trần Đình Phúc; Võ An Hải; Nguyễn Thị Bán; Nguyễn Đăng Phú; Nhà ông Nguyễn Chu; Trần Thị Hồng; Phạm Tuyến; Trần Công Miên; Nguyễn Tài</t>
  </si>
  <si>
    <t>Nhà văn hóa thôn, nhà dân</t>
  </si>
  <si>
    <t>Trường Tiểu học,</t>
  </si>
  <si>
    <t>Xe máy, xe tải, xe ben</t>
  </si>
  <si>
    <t>Thôn Đông An</t>
  </si>
  <si>
    <t>Đồn Biên phòng CKCCM</t>
  </si>
  <si>
    <t>Nhà kiên cố cao ở thôn</t>
  </si>
  <si>
    <t>Trạm Y tế, Trường Tiểu học</t>
  </si>
  <si>
    <t>Thôn Phú Hải</t>
  </si>
  <si>
    <t>Nhà kiên cố ở thôn, Trường Tiểu học</t>
  </si>
  <si>
    <t>Nhà kiên cố ở thôn, Trường Mầm non</t>
  </si>
  <si>
    <t>Diêm trường</t>
  </si>
  <si>
    <t>Trường TH Vinh Hưng 2</t>
  </si>
  <si>
    <t xml:space="preserve">Đi bộ, ô tô  </t>
  </si>
  <si>
    <t>Đi bộ, xuồng ghe</t>
  </si>
  <si>
    <t>Trường học, đình làng, chùa, nhà kiên cố</t>
  </si>
  <si>
    <t>Nhà kiên cố, chùa, nhà thờ,…</t>
  </si>
  <si>
    <t>Trường học, Nhà họp thôn</t>
  </si>
  <si>
    <t>Cân Te</t>
  </si>
  <si>
    <t>Cân Tôm 2</t>
  </si>
  <si>
    <t>Hợp Thượng</t>
  </si>
  <si>
    <t>Tầm Mu</t>
  </si>
  <si>
    <t>Yry</t>
  </si>
  <si>
    <t>Priêng</t>
  </si>
  <si>
    <t>Nhà họp thôn, Trường mầm non</t>
  </si>
  <si>
    <t>Trụ sở UBND xã, Trường mầm non</t>
  </si>
  <si>
    <t>Trụ sở UBND xã, Trường tiểu học</t>
  </si>
  <si>
    <t>Phú Thành</t>
  </si>
  <si>
    <t>Hạt đường bộ và Ban QLRPH A Lưới</t>
  </si>
  <si>
    <t>Trường học, nhà SH cộng đồng, nhà kiên cố</t>
  </si>
  <si>
    <t>Xe máy cá nhân</t>
  </si>
  <si>
    <t>Ghe, thuyền cá nhân</t>
  </si>
  <si>
    <t>Thuyền máy cá nhân</t>
  </si>
  <si>
    <t>Phương tiện xe máy cá nhân</t>
  </si>
  <si>
    <t>Nhà Thi đấu CĐSP, trường CĐSP, Trường TH NVDL</t>
  </si>
  <si>
    <t>Trường Nguyễn Tri.Phương, ĐHSP</t>
  </si>
  <si>
    <t>ĐHSP</t>
  </si>
  <si>
    <t>ĐHSP 2</t>
  </si>
  <si>
    <t>các nhà kiên cố, cao tầng, khu chung cư</t>
  </si>
  <si>
    <t>Ô tô , Phương tiện tại chỗ</t>
  </si>
  <si>
    <t>Các nhà kiên cố, cao tầng</t>
  </si>
  <si>
    <t>Niệm Phật đường Xuan An</t>
  </si>
  <si>
    <t xml:space="preserve">Trung tâm GDTX </t>
  </si>
  <si>
    <t>Trường Phước Vĩnh</t>
  </si>
  <si>
    <t>Trường THCS Trần Phú</t>
  </si>
  <si>
    <t xml:space="preserve">Làng SOS </t>
  </si>
  <si>
    <t>Hội trường KV, các nhà kiên cố</t>
  </si>
  <si>
    <t>Hội trường thôn, nhà dân kiên cố trong thôn</t>
  </si>
  <si>
    <t>Hội trường thôn, nhàdân kiên cố trong thôn</t>
  </si>
  <si>
    <t>Hội trường thôn,Niệm Phật đường</t>
  </si>
  <si>
    <t xml:space="preserve"> Đi bộ</t>
  </si>
  <si>
    <t>Nhà cộng đồng của  tổ</t>
  </si>
  <si>
    <t>Nhà sinh hoạt cộng đồng, nhà dân</t>
  </si>
  <si>
    <t>Trường Vân Quật Đông</t>
  </si>
  <si>
    <t>Thôn Hòa An</t>
  </si>
  <si>
    <t>Xã Bình Điên</t>
  </si>
  <si>
    <t>Trường Trung học CS (tổ 9): 50 người, Trường THCS (tổ 4): 70 người, Trạm Y tế (tổ9): 50 người; UBND phường: 79 người,</t>
  </si>
  <si>
    <t>Trường Tiểu học CS 2 (tổ 6) 70 người, Trường Mầm non CS1( tổ 7), CS2 (tổ 14) Nguyễn Viết Phong 100 người, Trường Trung học (tổ 5): 154 người</t>
  </si>
  <si>
    <t>Trường Tiểu học Vân Thê Làng 90 người; UBND xã 72 người.</t>
  </si>
  <si>
    <t>Trường Tiểu học CS số 1 (tổ 11): 500 người, Trương Trung học CS (tổ 11): 600 người; UBND phường 305 người</t>
  </si>
  <si>
    <t>Trường Trung học thôn Tân Tô 100 người, Đình làng Tô Đà1: 50 người, Trường Mầm non Tô Đà1: 40 người, Trường Mầm non Tân Tô 30 người, UBND xã 40 người, nhà kiên cố thôn Chiết Bi 22 người</t>
  </si>
  <si>
    <t>Trường Tiểu học CS  thôn Hộ 60 người, Trường Mầm non cơ sở 2 thôn Hạ 70 người, UBND xã 129 người,</t>
  </si>
  <si>
    <t>Trường Trung học CS thôn Bằng Lãng 200 người; Nhà máy mộc mỹ nghệ Hương Giang thôn Bằng Lãng  300 người, UBND xã 204 người</t>
  </si>
  <si>
    <t>Trường Trung học CS thôn Công lương 100 người, UBND xã 43 người.</t>
  </si>
  <si>
    <r>
      <rPr>
        <b/>
        <sz val="12"/>
        <rFont val="Times New Roman"/>
        <family val="1"/>
        <charset val="163"/>
      </rPr>
      <t>511</t>
    </r>
  </si>
  <si>
    <r>
      <rPr>
        <b/>
        <sz val="12"/>
        <rFont val="Times New Roman"/>
        <family val="1"/>
        <charset val="163"/>
      </rPr>
      <t>841</t>
    </r>
  </si>
  <si>
    <t>153</t>
  </si>
  <si>
    <t>291</t>
  </si>
  <si>
    <t>178</t>
  </si>
  <si>
    <t>182</t>
  </si>
  <si>
    <t>141</t>
  </si>
  <si>
    <t>584</t>
  </si>
  <si>
    <t>214</t>
  </si>
  <si>
    <t>370</t>
  </si>
  <si>
    <t>42</t>
  </si>
  <si>
    <t>62</t>
  </si>
  <si>
    <t>108</t>
  </si>
  <si>
    <t>Khu vực Vạn đò</t>
  </si>
  <si>
    <t>361</t>
  </si>
  <si>
    <t>283</t>
  </si>
  <si>
    <t>Xóm Mỹ Ồn,An Xuân</t>
  </si>
  <si>
    <t>543</t>
  </si>
  <si>
    <t>324</t>
  </si>
  <si>
    <t>219</t>
  </si>
  <si>
    <t>428</t>
  </si>
  <si>
    <t>45</t>
  </si>
  <si>
    <t>383</t>
  </si>
  <si>
    <t>103</t>
  </si>
  <si>
    <t>107</t>
  </si>
  <si>
    <t>292</t>
  </si>
  <si>
    <t>132</t>
  </si>
  <si>
    <t>570</t>
  </si>
  <si>
    <t>166</t>
  </si>
  <si>
    <t>404</t>
  </si>
  <si>
    <t>227</t>
  </si>
  <si>
    <t>Thôn Nam Gỉản</t>
  </si>
  <si>
    <t>262</t>
  </si>
  <si>
    <t>374</t>
  </si>
  <si>
    <t>1358</t>
  </si>
  <si>
    <t>121</t>
  </si>
  <si>
    <t>332</t>
  </si>
  <si>
    <t>253</t>
  </si>
  <si>
    <t>1026</t>
  </si>
  <si>
    <t>180</t>
  </si>
  <si>
    <t>44</t>
  </si>
  <si>
    <t>273</t>
  </si>
  <si>
    <t>138</t>
  </si>
  <si>
    <t>184</t>
  </si>
  <si>
    <t>553</t>
  </si>
  <si>
    <t>450</t>
  </si>
  <si>
    <t>111</t>
  </si>
  <si>
    <t>Thi trấn Sịa</t>
  </si>
  <si>
    <t>139</t>
  </si>
  <si>
    <t>474</t>
  </si>
  <si>
    <t>322</t>
  </si>
  <si>
    <t>152</t>
  </si>
  <si>
    <t>Trạm Khuyến Nông Lâm Ngư</t>
  </si>
  <si>
    <t>161</t>
  </si>
  <si>
    <t>96</t>
  </si>
  <si>
    <t>Nhà dân kiên cố</t>
  </si>
  <si>
    <t>Xe bò, ghe, đò</t>
  </si>
  <si>
    <t>Xe bò</t>
  </si>
  <si>
    <t>Đi Bộ</t>
  </si>
  <si>
    <t xml:space="preserve">Bắc Trung </t>
  </si>
  <si>
    <t>Trạm y tế xã, nhà dân</t>
  </si>
  <si>
    <t>Trường học An Lương Đông, Chùa Lương Tân, 5 nhà kiên cố Ông Chương, Sơn, Trai, An, Vũ</t>
  </si>
  <si>
    <t>Ga Truồi, Chùa Đồng Quang, Đình Tế Xuân, 6 nhà kiên cố của Ông Thương, Thúc , Hạ, Thái, Quang, Danh</t>
  </si>
  <si>
    <t>Mỏ đá Garnitđen, đình làng, 2 nhà thờ họ Ngô, Cao, Trạm Y tế xã, 2 nhà kiên cố Ông Phú, Thế</t>
  </si>
  <si>
    <t>Trường Tiểu học An Lương Đông, Sư Lỗ Đông, 3 nhà thờ họ Tôn,Nguyễn,Võ, ga Truồi, 7 nhà kiên cố của Ông Trai, Thắng, Tuấn, Cơ, Đoàn, Phổ Thành</t>
  </si>
  <si>
    <t>Nhà cộng đồng, Trường tiểu học Sư Lỗ Đông, nhà thờ họ Nguyễn Tá, Ngô, Huỳnh, 4 nhà kiên cố Ông Thất, Đoàn, Dần, Bà yến</t>
  </si>
  <si>
    <t>Trường Tiểu học An Lương Đông, Trụ sở UBND xã, Trạm Y tế, Chùa Sư Lỗ , 5 nhà kiên cố của Ông Thịnh, Châm, Thành, Lâu, bà Hà</t>
  </si>
  <si>
    <t>Trường THCS Lộc Điền, Chùa Lương Điền, Nhà thờ Thiện Loại, nhà thờ họ Nguyễn, Bùi, Huỳnh, 4 nhà kiên cố của Ông Xưng, Huế, Bình, Toàn</t>
  </si>
  <si>
    <t>Mỏ đá garnits đen, Trường Tiểu học Trung Chánh, 01 nhà kiên cố ông Thạnh, nhà hàng ông Bình</t>
  </si>
  <si>
    <t>Trường Tiểu học Trung Chánh, Trường THCS Lộc Điền, nhà thờ họ Phạm, Lê , 3 nhà kiên cố của ông Thoan, Định, Hường</t>
  </si>
  <si>
    <t>Trường Tiểu học Phú Thạch, Chùa Lương Thuận, Nhà thờ Đá Bạc, Hội trường HTX, Nhà Mẫu giáo thôn , 7 nhà cao tầng Ông Cường, Lành, Đáng, Phúc, Hạnh, Nam, Lạc</t>
  </si>
  <si>
    <t>Nhà kiên cố gần kề</t>
  </si>
  <si>
    <t>Nhà kiên cố gần kề, xóm Rẫy, xóm Bến</t>
  </si>
  <si>
    <t>Nhà ông Phan Bé; Nhà ông Bơi; Nhà ông Mảng; Trường Mầm non Hải Bình; Nhà ông Trần Văn Toàn; Nguyễn Nguyện; Trần Đình Phúc; Nhà bà Ngọc; Nguyễn Thị Bán; Nguyễn Đăng Phú; Nhà ông Trần Công Miên; Bà Trần Thị Hồng</t>
  </si>
  <si>
    <t>Trường cấp 3, cơ sở Mầm Non, nhà dân.</t>
  </si>
  <si>
    <t>Trường Tiểu học, Đồn Biên phòng CKCCM</t>
  </si>
  <si>
    <t>Nhà kiên cố ở thôn</t>
  </si>
  <si>
    <t>Trường THCS, TH, Trạm y tế</t>
  </si>
  <si>
    <t>Xe máy, ô tô tải</t>
  </si>
  <si>
    <t>Nhà ông: Trần Công Chiến, Trần Công Sinh, Hoàng Quảng</t>
  </si>
  <si>
    <t>Nhà ông: Võ Đức Thống, Trần Văn Dũng</t>
  </si>
  <si>
    <t>Nhà ông: Hoàng Nghi, Hoàng Tấn</t>
  </si>
  <si>
    <t>Nhà kiên cố, khu định cư</t>
  </si>
  <si>
    <t>Đi bộ,ô tô, thuyền, ghe</t>
  </si>
  <si>
    <t>UBND xã, trường học, trạm y tế, nhà kiên cố,…</t>
  </si>
  <si>
    <t>Đi bộ, ô tô, thuyền, ghe</t>
  </si>
  <si>
    <t>Trường học, chùa, nhà kiên cố,…</t>
  </si>
  <si>
    <t>Hội trường thôn, Trạm xá cũ thôn</t>
  </si>
  <si>
    <t>Cân Sâm</t>
  </si>
  <si>
    <t>Tru</t>
  </si>
  <si>
    <t>A Pỷ</t>
  </si>
  <si>
    <t>Kê 1</t>
  </si>
  <si>
    <t>Kê 2</t>
  </si>
  <si>
    <t>La Nga</t>
  </si>
  <si>
    <t>Py Re 1</t>
  </si>
  <si>
    <t>Py Re 2</t>
  </si>
  <si>
    <t>Păr Ay</t>
  </si>
  <si>
    <t>Trường dạy nghề, 
khu định cư, nhà kiên cố, nhà cao tầng của dân.</t>
  </si>
  <si>
    <t>KV 6+7</t>
  </si>
  <si>
    <t>Khuôn viên Nhạc viện Huế số 1 Lê lợi</t>
  </si>
  <si>
    <t xml:space="preserve">Đông Phước 1+2 </t>
  </si>
  <si>
    <t>Thôn  La Khê</t>
  </si>
  <si>
    <t>đi  bộ</t>
  </si>
  <si>
    <t>Trường MN, TH</t>
  </si>
  <si>
    <t>HTX NN</t>
  </si>
  <si>
    <t>Trường MN, THCS</t>
  </si>
  <si>
    <t>Trường MN thôn</t>
  </si>
  <si>
    <t>Tổ dân phố Thanh Lương 2</t>
  </si>
  <si>
    <t>Thôn Phú Điền</t>
  </si>
  <si>
    <t>Tổ dân phố Giáp Tư</t>
  </si>
  <si>
    <t>Tổ dân phố Giáp Thượng 3</t>
  </si>
  <si>
    <t>Nhà kiên cố 20 ngưòi, Trường Trung học CS (tổ 9): 66 người,</t>
  </si>
  <si>
    <t>Nhà kiên cố 26 người</t>
  </si>
  <si>
    <t>Trường Tiểu học thôn 2: 50 người, UBND xã 81 người</t>
  </si>
  <si>
    <t>Trường Tiểu học CS số 1 (tổ 11): 1000 người, Trương Trung học CS (tổ 11): 900 người; UBND phường 875 người</t>
  </si>
  <si>
    <t>Trường TH Thuỷ Dương (tổ 6):153</t>
  </si>
  <si>
    <t>Trường Tiểu học CS  thôn Hộ 50 người, Trường Mầm non cơ sở 2 thôn Hạ 54 người,</t>
  </si>
  <si>
    <t>Trường Trung học CS thôn Bằng Lãng 100 người; Nhà máy mộc mỹ nghệ Hương Giang thôn Bằng Lãng  75 người,</t>
  </si>
  <si>
    <t>Trường Trung học CS số 2 (tổ 6, 10):100 người, Trường Tiểu hoc CS (tổ 5): 100  người; UBND xã 116 người</t>
  </si>
  <si>
    <r>
      <rPr>
        <b/>
        <sz val="12"/>
        <rFont val="Times New Roman"/>
        <family val="1"/>
      </rPr>
      <t>264</t>
    </r>
  </si>
  <si>
    <r>
      <rPr>
        <b/>
        <sz val="12"/>
        <rFont val="Times New Roman"/>
        <family val="1"/>
      </rPr>
      <t>85</t>
    </r>
  </si>
  <si>
    <r>
      <rPr>
        <b/>
        <sz val="12"/>
        <rFont val="Times New Roman"/>
        <family val="1"/>
      </rPr>
      <t>335</t>
    </r>
  </si>
  <si>
    <r>
      <rPr>
        <b/>
        <sz val="12"/>
        <rFont val="Times New Roman"/>
        <family val="1"/>
      </rPr>
      <t>179</t>
    </r>
  </si>
  <si>
    <r>
      <rPr>
        <b/>
        <sz val="12"/>
        <rFont val="Times New Roman"/>
        <family val="1"/>
      </rPr>
      <t>791</t>
    </r>
  </si>
  <si>
    <t>Thôn Cương Gian</t>
  </si>
  <si>
    <t>Trường Mẫu giáo, nhà kiên cố trong thôn</t>
  </si>
  <si>
    <t>đi bộ</t>
  </si>
  <si>
    <t>398</t>
  </si>
  <si>
    <t>251</t>
  </si>
  <si>
    <t>Thôn Nam Gian</t>
  </si>
  <si>
    <t>TT dạy nghề, trường cấp II</t>
  </si>
  <si>
    <t>Nhà Ông Đạng</t>
  </si>
  <si>
    <t>Cơ sở Trường học Lương Điền Thượng, nhà cao tầng Ông Chương, Sơn .</t>
  </si>
  <si>
    <t>Ga Truồi, Trường Tiểu học An Lương Đông, nhà cao tầng, kiên cố của Ông Thương, Thúc , Hùng, Hạ, Thái, Quang, Danh, bà Cặn, Sương,</t>
  </si>
  <si>
    <t>Trạm Y tế xã, Trụ Sở UBND xã, nhà cao tầng Ông Phú, Thế, Mạnh</t>
  </si>
  <si>
    <t>Trường Tiểu học An Lương Đông, Sư Lỗ Đông, ga Truồi, nhà cao tầng của Ông Trai, Thắng, Phổ,  Quý, Tuấn, Đoàn, Minh, Mạnh .</t>
  </si>
  <si>
    <t>Nhà cộng đồng, Trường tiểu học Sư Lỗ Đông, nhà kiên cố của Ông Thất, Đoàn, Cường, Hiền, Quang, Phúc, Bà Yến ,</t>
  </si>
  <si>
    <t>xe máy, đi bộ</t>
  </si>
  <si>
    <t>Nhà ông Phan Hồng; Phan Bá Đề; Lê Tuý; Lê Thị Trang; Phạm Thắng</t>
  </si>
  <si>
    <t>Nhà ông Phan Bé; Nhà ông Bơi; Nhà ông Mảng; Nhà ông Sinh; Trường Tiểu học Tân Bình; Trường Mầm non Hải Bình; Nhà ông Trần Văn Toàn; Nguyễn Thị Bán; Võ An Hải; Nhà ông Trần Công Miên; Trần Thị Hồng; Nguyễn Chu</t>
  </si>
  <si>
    <t>Nhà dân.</t>
  </si>
  <si>
    <t>Đình làng</t>
  </si>
  <si>
    <t>Đi bộ, ô tô.</t>
  </si>
  <si>
    <t>Trường học, chùa, đình chợ</t>
  </si>
  <si>
    <t>Lê Lôc I</t>
  </si>
  <si>
    <t>Lê Lộc II</t>
  </si>
  <si>
    <t>Nhà SHCĐ Tổ dân phố</t>
  </si>
  <si>
    <t>Tại hội trường</t>
  </si>
  <si>
    <t>Tại trường Mầm non</t>
  </si>
  <si>
    <t>Tại trạm y tế</t>
  </si>
  <si>
    <t>Nhá dương, nhà họp thôn</t>
  </si>
  <si>
    <t xml:space="preserve">Nhà họp thôn </t>
  </si>
  <si>
    <t xml:space="preserve"> Nhà họp thôn</t>
  </si>
  <si>
    <t>vv</t>
  </si>
  <si>
    <t>Địa danh (Thôn, xã, Huyện)</t>
  </si>
  <si>
    <t>Toạ độ</t>
  </si>
  <si>
    <t>Tên mảnh bản đồ</t>
  </si>
  <si>
    <t>Số hiệu</t>
  </si>
  <si>
    <t>Diện tích đỗ</t>
  </si>
  <si>
    <r>
      <t>(m</t>
    </r>
    <r>
      <rPr>
        <vertAlign val="superscript"/>
        <sz val="14"/>
        <color theme="1"/>
        <rFont val="Times New Roman"/>
        <family val="1"/>
      </rPr>
      <t>2</t>
    </r>
    <r>
      <rPr>
        <sz val="14"/>
        <color theme="1"/>
        <rFont val="Times New Roman"/>
        <family val="1"/>
      </rPr>
      <t>)</t>
    </r>
  </si>
  <si>
    <t>Bản đồ VN 2000</t>
  </si>
  <si>
    <t>Mang Cá - Huế</t>
  </si>
  <si>
    <r>
      <t>16</t>
    </r>
    <r>
      <rPr>
        <vertAlign val="superscript"/>
        <sz val="14"/>
        <color theme="1"/>
        <rFont val="Times New Roman"/>
        <family val="1"/>
      </rPr>
      <t xml:space="preserve">0 </t>
    </r>
    <r>
      <rPr>
        <sz val="14"/>
        <color theme="1"/>
        <rFont val="Times New Roman"/>
        <family val="1"/>
      </rPr>
      <t xml:space="preserve"> 29’ 15’’ - 107</t>
    </r>
    <r>
      <rPr>
        <vertAlign val="superscript"/>
        <sz val="14"/>
        <color theme="1"/>
        <rFont val="Times New Roman"/>
        <family val="1"/>
      </rPr>
      <t>0</t>
    </r>
    <r>
      <rPr>
        <sz val="14"/>
        <color theme="1"/>
        <rFont val="Times New Roman"/>
        <family val="1"/>
      </rPr>
      <t xml:space="preserve"> 34’ 21’’</t>
    </r>
  </si>
  <si>
    <t>Huế - 6541</t>
  </si>
  <si>
    <t>Đàn Nam Giao - Thành phố Huế</t>
  </si>
  <si>
    <r>
      <t>16</t>
    </r>
    <r>
      <rPr>
        <vertAlign val="superscript"/>
        <sz val="14"/>
        <color theme="1"/>
        <rFont val="Times New Roman"/>
        <family val="1"/>
      </rPr>
      <t xml:space="preserve">0 </t>
    </r>
    <r>
      <rPr>
        <sz val="14"/>
        <color theme="1"/>
        <rFont val="Times New Roman"/>
        <family val="1"/>
      </rPr>
      <t xml:space="preserve"> 26’ 15’’ - 107</t>
    </r>
    <r>
      <rPr>
        <vertAlign val="superscript"/>
        <sz val="14"/>
        <color theme="1"/>
        <rFont val="Times New Roman"/>
        <family val="1"/>
      </rPr>
      <t>0</t>
    </r>
    <r>
      <rPr>
        <sz val="14"/>
        <color theme="1"/>
        <rFont val="Times New Roman"/>
        <family val="1"/>
      </rPr>
      <t xml:space="preserve"> 34’ 48’’</t>
    </r>
  </si>
  <si>
    <t>Sân bóng huyện Phú Vang</t>
  </si>
  <si>
    <r>
      <t>16</t>
    </r>
    <r>
      <rPr>
        <vertAlign val="superscript"/>
        <sz val="14"/>
        <color theme="1"/>
        <rFont val="Times New Roman"/>
        <family val="1"/>
      </rPr>
      <t xml:space="preserve">0 </t>
    </r>
    <r>
      <rPr>
        <sz val="14"/>
        <color theme="1"/>
        <rFont val="Times New Roman"/>
        <family val="1"/>
      </rPr>
      <t xml:space="preserve"> 26’ 36’’ - 107</t>
    </r>
    <r>
      <rPr>
        <vertAlign val="superscript"/>
        <sz val="14"/>
        <color theme="1"/>
        <rFont val="Times New Roman"/>
        <family val="1"/>
      </rPr>
      <t>0</t>
    </r>
    <r>
      <rPr>
        <sz val="14"/>
        <color theme="1"/>
        <rFont val="Times New Roman"/>
        <family val="1"/>
      </rPr>
      <t xml:space="preserve"> 42’ 37’’</t>
    </r>
  </si>
  <si>
    <t>Nghĩa trang xã Phú Đa - Huyện Phú Vang</t>
  </si>
  <si>
    <r>
      <t>16</t>
    </r>
    <r>
      <rPr>
        <vertAlign val="superscript"/>
        <sz val="14"/>
        <color theme="1"/>
        <rFont val="Times New Roman"/>
        <family val="1"/>
      </rPr>
      <t xml:space="preserve">0 </t>
    </r>
    <r>
      <rPr>
        <sz val="14"/>
        <color theme="1"/>
        <rFont val="Times New Roman"/>
        <family val="1"/>
      </rPr>
      <t xml:space="preserve"> 26’ 56’’ - 107</t>
    </r>
    <r>
      <rPr>
        <vertAlign val="superscript"/>
        <sz val="14"/>
        <color theme="1"/>
        <rFont val="Times New Roman"/>
        <family val="1"/>
      </rPr>
      <t>0</t>
    </r>
    <r>
      <rPr>
        <sz val="14"/>
        <color theme="1"/>
        <rFont val="Times New Roman"/>
        <family val="1"/>
      </rPr>
      <t xml:space="preserve"> 42’ 47’’</t>
    </r>
  </si>
  <si>
    <t>Sân bóng Hương Hoà - Nam Đông</t>
  </si>
  <si>
    <r>
      <t>16</t>
    </r>
    <r>
      <rPr>
        <vertAlign val="superscript"/>
        <sz val="14"/>
        <color theme="1"/>
        <rFont val="Times New Roman"/>
        <family val="1"/>
      </rPr>
      <t xml:space="preserve">0 </t>
    </r>
    <r>
      <rPr>
        <sz val="14"/>
        <color theme="1"/>
        <rFont val="Times New Roman"/>
        <family val="1"/>
      </rPr>
      <t xml:space="preserve"> 09’ 53’’ - 107</t>
    </r>
    <r>
      <rPr>
        <vertAlign val="superscript"/>
        <sz val="14"/>
        <color theme="1"/>
        <rFont val="Times New Roman"/>
        <family val="1"/>
      </rPr>
      <t>0</t>
    </r>
    <r>
      <rPr>
        <sz val="14"/>
        <color theme="1"/>
        <rFont val="Times New Roman"/>
        <family val="1"/>
      </rPr>
      <t xml:space="preserve"> 42’ 39’’</t>
    </r>
  </si>
  <si>
    <t>Huế – 6541</t>
  </si>
  <si>
    <t>Thôn 3 – Thượng Quảng – Nam Đông</t>
  </si>
  <si>
    <r>
      <t>16</t>
    </r>
    <r>
      <rPr>
        <vertAlign val="superscript"/>
        <sz val="14"/>
        <color theme="1"/>
        <rFont val="Times New Roman"/>
        <family val="1"/>
      </rPr>
      <t xml:space="preserve">0 </t>
    </r>
    <r>
      <rPr>
        <sz val="14"/>
        <color theme="1"/>
        <rFont val="Times New Roman"/>
        <family val="1"/>
      </rPr>
      <t xml:space="preserve"> 07’ 28’’ - 107</t>
    </r>
    <r>
      <rPr>
        <vertAlign val="superscript"/>
        <sz val="14"/>
        <color theme="1"/>
        <rFont val="Times New Roman"/>
        <family val="1"/>
      </rPr>
      <t>0</t>
    </r>
    <r>
      <rPr>
        <sz val="14"/>
        <color theme="1"/>
        <rFont val="Times New Roman"/>
        <family val="1"/>
      </rPr>
      <t xml:space="preserve"> 37’ 13’’</t>
    </r>
  </si>
  <si>
    <t>Thôn 5 – Hương Phú – Nam Đông</t>
  </si>
  <si>
    <r>
      <t>16</t>
    </r>
    <r>
      <rPr>
        <vertAlign val="superscript"/>
        <sz val="14"/>
        <color theme="1"/>
        <rFont val="Times New Roman"/>
        <family val="1"/>
      </rPr>
      <t xml:space="preserve">0 </t>
    </r>
    <r>
      <rPr>
        <sz val="14"/>
        <color theme="1"/>
        <rFont val="Times New Roman"/>
        <family val="1"/>
      </rPr>
      <t xml:space="preserve"> 11’ 51’’ - 107</t>
    </r>
    <r>
      <rPr>
        <vertAlign val="superscript"/>
        <sz val="14"/>
        <color theme="1"/>
        <rFont val="Times New Roman"/>
        <family val="1"/>
      </rPr>
      <t>0</t>
    </r>
    <r>
      <rPr>
        <sz val="14"/>
        <color theme="1"/>
        <rFont val="Times New Roman"/>
        <family val="1"/>
      </rPr>
      <t xml:space="preserve"> 43’ 18’’</t>
    </r>
  </si>
  <si>
    <t>Sân bóng UBND huyện A Lưới</t>
  </si>
  <si>
    <r>
      <t>16</t>
    </r>
    <r>
      <rPr>
        <vertAlign val="superscript"/>
        <sz val="14"/>
        <color theme="1"/>
        <rFont val="Times New Roman"/>
        <family val="1"/>
      </rPr>
      <t xml:space="preserve">0 </t>
    </r>
    <r>
      <rPr>
        <sz val="14"/>
        <color theme="1"/>
        <rFont val="Times New Roman"/>
        <family val="1"/>
      </rPr>
      <t xml:space="preserve"> 15’ 51’’ - 107</t>
    </r>
    <r>
      <rPr>
        <vertAlign val="superscript"/>
        <sz val="14"/>
        <color theme="1"/>
        <rFont val="Times New Roman"/>
        <family val="1"/>
      </rPr>
      <t>0</t>
    </r>
    <r>
      <rPr>
        <sz val="14"/>
        <color theme="1"/>
        <rFont val="Times New Roman"/>
        <family val="1"/>
      </rPr>
      <t xml:space="preserve"> 14’ 10’’</t>
    </r>
  </si>
  <si>
    <t>A Lưới - 6441</t>
  </si>
  <si>
    <t>Sân hội trường Sơn Phước – TT A Lưới</t>
  </si>
  <si>
    <r>
      <t>16</t>
    </r>
    <r>
      <rPr>
        <vertAlign val="superscript"/>
        <sz val="14"/>
        <color theme="1"/>
        <rFont val="Times New Roman"/>
        <family val="1"/>
      </rPr>
      <t xml:space="preserve">0 </t>
    </r>
    <r>
      <rPr>
        <sz val="14"/>
        <color theme="1"/>
        <rFont val="Times New Roman"/>
        <family val="1"/>
      </rPr>
      <t xml:space="preserve"> 16’ 20’’ - 107</t>
    </r>
    <r>
      <rPr>
        <vertAlign val="superscript"/>
        <sz val="14"/>
        <color theme="1"/>
        <rFont val="Times New Roman"/>
        <family val="1"/>
      </rPr>
      <t>0</t>
    </r>
    <r>
      <rPr>
        <sz val="14"/>
        <color theme="1"/>
        <rFont val="Times New Roman"/>
        <family val="1"/>
      </rPr>
      <t xml:space="preserve"> 13’ 31’’</t>
    </r>
  </si>
  <si>
    <t>Sân bay  Đồng Lâm – Phong Điền</t>
  </si>
  <si>
    <r>
      <t>16</t>
    </r>
    <r>
      <rPr>
        <vertAlign val="superscript"/>
        <sz val="14"/>
        <color theme="1"/>
        <rFont val="Times New Roman"/>
        <family val="1"/>
      </rPr>
      <t xml:space="preserve">0 </t>
    </r>
    <r>
      <rPr>
        <sz val="14"/>
        <color theme="1"/>
        <rFont val="Times New Roman"/>
        <family val="1"/>
      </rPr>
      <t xml:space="preserve"> 32’ 48’’ - 107</t>
    </r>
    <r>
      <rPr>
        <vertAlign val="superscript"/>
        <sz val="14"/>
        <color theme="1"/>
        <rFont val="Times New Roman"/>
        <family val="1"/>
      </rPr>
      <t>0</t>
    </r>
    <r>
      <rPr>
        <sz val="14"/>
        <color theme="1"/>
        <rFont val="Times New Roman"/>
        <family val="1"/>
      </rPr>
      <t xml:space="preserve"> 23’ 15’’</t>
    </r>
  </si>
  <si>
    <t>Quảng Trị - 6442</t>
  </si>
  <si>
    <t>Khu CN Phong Thu</t>
  </si>
  <si>
    <r>
      <t>16</t>
    </r>
    <r>
      <rPr>
        <vertAlign val="superscript"/>
        <sz val="14"/>
        <color theme="1"/>
        <rFont val="Times New Roman"/>
        <family val="1"/>
      </rPr>
      <t xml:space="preserve">0 </t>
    </r>
    <r>
      <rPr>
        <sz val="14"/>
        <color theme="1"/>
        <rFont val="Times New Roman"/>
        <family val="1"/>
      </rPr>
      <t xml:space="preserve"> 34’ 24’’ - 107</t>
    </r>
    <r>
      <rPr>
        <vertAlign val="superscript"/>
        <sz val="14"/>
        <color theme="1"/>
        <rFont val="Times New Roman"/>
        <family val="1"/>
      </rPr>
      <t>0</t>
    </r>
    <r>
      <rPr>
        <sz val="14"/>
        <color theme="1"/>
        <rFont val="Times New Roman"/>
        <family val="1"/>
      </rPr>
      <t xml:space="preserve"> 23’ 31’’</t>
    </r>
  </si>
  <si>
    <t>Sân Bóng xã Điền Lộc, Phong Điền</t>
  </si>
  <si>
    <r>
      <t>16</t>
    </r>
    <r>
      <rPr>
        <vertAlign val="superscript"/>
        <sz val="14"/>
        <color theme="1"/>
        <rFont val="Times New Roman"/>
        <family val="1"/>
      </rPr>
      <t xml:space="preserve">0 </t>
    </r>
    <r>
      <rPr>
        <sz val="14"/>
        <color theme="1"/>
        <rFont val="Times New Roman"/>
        <family val="1"/>
      </rPr>
      <t xml:space="preserve"> 40’ 52’’ - 107</t>
    </r>
    <r>
      <rPr>
        <vertAlign val="superscript"/>
        <sz val="14"/>
        <color theme="1"/>
        <rFont val="Times New Roman"/>
        <family val="1"/>
      </rPr>
      <t>0</t>
    </r>
    <r>
      <rPr>
        <sz val="14"/>
        <color theme="1"/>
        <rFont val="Times New Roman"/>
        <family val="1"/>
      </rPr>
      <t xml:space="preserve"> 24’ 55’’</t>
    </r>
  </si>
  <si>
    <t>Thôn Đông Mỹ - Huyện Phong Điền</t>
  </si>
  <si>
    <r>
      <t>16</t>
    </r>
    <r>
      <rPr>
        <vertAlign val="superscript"/>
        <sz val="14"/>
        <color theme="1"/>
        <rFont val="Times New Roman"/>
        <family val="1"/>
      </rPr>
      <t xml:space="preserve">0 </t>
    </r>
    <r>
      <rPr>
        <sz val="14"/>
        <color theme="1"/>
        <rFont val="Times New Roman"/>
        <family val="1"/>
      </rPr>
      <t xml:space="preserve"> 31’ 35’’ - 107</t>
    </r>
    <r>
      <rPr>
        <vertAlign val="superscript"/>
        <sz val="14"/>
        <color theme="1"/>
        <rFont val="Times New Roman"/>
        <family val="1"/>
      </rPr>
      <t>0</t>
    </r>
    <r>
      <rPr>
        <sz val="14"/>
        <color theme="1"/>
        <rFont val="Times New Roman"/>
        <family val="1"/>
      </rPr>
      <t xml:space="preserve"> 19’ 07’’</t>
    </r>
  </si>
  <si>
    <t>Điền Lộc - Huyện Phong Điền</t>
  </si>
  <si>
    <r>
      <t>16</t>
    </r>
    <r>
      <rPr>
        <vertAlign val="superscript"/>
        <sz val="14"/>
        <color theme="1"/>
        <rFont val="Times New Roman"/>
        <family val="1"/>
      </rPr>
      <t xml:space="preserve">0 </t>
    </r>
    <r>
      <rPr>
        <sz val="14"/>
        <color theme="1"/>
        <rFont val="Times New Roman"/>
        <family val="1"/>
      </rPr>
      <t xml:space="preserve"> 40’ 45’’ - 107</t>
    </r>
    <r>
      <rPr>
        <vertAlign val="superscript"/>
        <sz val="14"/>
        <color theme="1"/>
        <rFont val="Times New Roman"/>
        <family val="1"/>
      </rPr>
      <t>0</t>
    </r>
    <r>
      <rPr>
        <sz val="14"/>
        <color theme="1"/>
        <rFont val="Times New Roman"/>
        <family val="1"/>
      </rPr>
      <t xml:space="preserve"> 25’ 20’’</t>
    </r>
  </si>
  <si>
    <t>Khu Cồn Mồ - Sịa - Huyện Quảng Điền</t>
  </si>
  <si>
    <r>
      <t>16</t>
    </r>
    <r>
      <rPr>
        <vertAlign val="superscript"/>
        <sz val="14"/>
        <color theme="1"/>
        <rFont val="Times New Roman"/>
        <family val="1"/>
      </rPr>
      <t xml:space="preserve">0 </t>
    </r>
    <r>
      <rPr>
        <sz val="14"/>
        <color theme="1"/>
        <rFont val="Times New Roman"/>
        <family val="1"/>
      </rPr>
      <t xml:space="preserve"> 35’ 06’’ - 107</t>
    </r>
    <r>
      <rPr>
        <vertAlign val="superscript"/>
        <sz val="14"/>
        <color theme="1"/>
        <rFont val="Times New Roman"/>
        <family val="1"/>
      </rPr>
      <t>0</t>
    </r>
    <r>
      <rPr>
        <sz val="14"/>
        <color theme="1"/>
        <rFont val="Times New Roman"/>
        <family val="1"/>
      </rPr>
      <t xml:space="preserve"> 30’ 39’’</t>
    </r>
  </si>
  <si>
    <t>Cầu Thành Hà-Huyện Quảng Điền</t>
  </si>
  <si>
    <r>
      <t>16</t>
    </r>
    <r>
      <rPr>
        <vertAlign val="superscript"/>
        <sz val="14"/>
        <color theme="1"/>
        <rFont val="Times New Roman"/>
        <family val="1"/>
      </rPr>
      <t xml:space="preserve">0 </t>
    </r>
    <r>
      <rPr>
        <sz val="14"/>
        <color theme="1"/>
        <rFont val="Times New Roman"/>
        <family val="1"/>
      </rPr>
      <t xml:space="preserve"> 31’ 50’’ - 107</t>
    </r>
    <r>
      <rPr>
        <vertAlign val="superscript"/>
        <sz val="14"/>
        <color theme="1"/>
        <rFont val="Times New Roman"/>
        <family val="1"/>
      </rPr>
      <t>0</t>
    </r>
    <r>
      <rPr>
        <sz val="14"/>
        <color theme="1"/>
        <rFont val="Times New Roman"/>
        <family val="1"/>
      </rPr>
      <t xml:space="preserve"> 33’ 29’’</t>
    </r>
  </si>
  <si>
    <t>Sân HTX Vinh Giang - Huyện Phú Lộc</t>
  </si>
  <si>
    <r>
      <t>16</t>
    </r>
    <r>
      <rPr>
        <vertAlign val="superscript"/>
        <sz val="14"/>
        <color theme="1"/>
        <rFont val="Times New Roman"/>
        <family val="1"/>
      </rPr>
      <t xml:space="preserve">0 </t>
    </r>
    <r>
      <rPr>
        <sz val="14"/>
        <color theme="1"/>
        <rFont val="Times New Roman"/>
        <family val="1"/>
      </rPr>
      <t xml:space="preserve"> 21’ 36’’ - 107</t>
    </r>
    <r>
      <rPr>
        <vertAlign val="superscript"/>
        <sz val="14"/>
        <color theme="1"/>
        <rFont val="Times New Roman"/>
        <family val="1"/>
      </rPr>
      <t>0</t>
    </r>
    <r>
      <rPr>
        <sz val="14"/>
        <color theme="1"/>
        <rFont val="Times New Roman"/>
        <family val="1"/>
      </rPr>
      <t xml:space="preserve"> 52’ 01’’</t>
    </r>
  </si>
  <si>
    <t>Sân vận động huyện Phú Lộc</t>
  </si>
  <si>
    <r>
      <t>16</t>
    </r>
    <r>
      <rPr>
        <vertAlign val="superscript"/>
        <sz val="14"/>
        <color theme="1"/>
        <rFont val="Times New Roman"/>
        <family val="1"/>
      </rPr>
      <t xml:space="preserve">0 </t>
    </r>
    <r>
      <rPr>
        <sz val="14"/>
        <color theme="1"/>
        <rFont val="Times New Roman"/>
        <family val="1"/>
      </rPr>
      <t xml:space="preserve"> 16’ 34’’ - 107</t>
    </r>
    <r>
      <rPr>
        <vertAlign val="superscript"/>
        <sz val="14"/>
        <color theme="1"/>
        <rFont val="Times New Roman"/>
        <family val="1"/>
      </rPr>
      <t>0</t>
    </r>
    <r>
      <rPr>
        <sz val="14"/>
        <color theme="1"/>
        <rFont val="Times New Roman"/>
        <family val="1"/>
      </rPr>
      <t xml:space="preserve"> 51’ 38’’</t>
    </r>
  </si>
  <si>
    <t>Sân bóng Vinh Hiền  - Phú Lộc</t>
  </si>
  <si>
    <r>
      <t>16</t>
    </r>
    <r>
      <rPr>
        <vertAlign val="superscript"/>
        <sz val="14"/>
        <color theme="1"/>
        <rFont val="Times New Roman"/>
        <family val="1"/>
      </rPr>
      <t xml:space="preserve">0 </t>
    </r>
    <r>
      <rPr>
        <sz val="14"/>
        <color theme="1"/>
        <rFont val="Times New Roman"/>
        <family val="1"/>
      </rPr>
      <t xml:space="preserve"> 32’ 44’’ - 107</t>
    </r>
    <r>
      <rPr>
        <vertAlign val="superscript"/>
        <sz val="14"/>
        <color theme="1"/>
        <rFont val="Times New Roman"/>
        <family val="1"/>
      </rPr>
      <t>0</t>
    </r>
    <r>
      <rPr>
        <sz val="14"/>
        <color theme="1"/>
        <rFont val="Times New Roman"/>
        <family val="1"/>
      </rPr>
      <t xml:space="preserve"> 53’ 46’’</t>
    </r>
  </si>
  <si>
    <t>Huyện Hương Trà</t>
  </si>
  <si>
    <t>Sân bóng huyện  Hương Trà</t>
  </si>
  <si>
    <r>
      <t>16</t>
    </r>
    <r>
      <rPr>
        <vertAlign val="superscript"/>
        <sz val="14"/>
        <color theme="1"/>
        <rFont val="Times New Roman"/>
        <family val="1"/>
      </rPr>
      <t xml:space="preserve">0 </t>
    </r>
    <r>
      <rPr>
        <sz val="14"/>
        <color theme="1"/>
        <rFont val="Times New Roman"/>
        <family val="1"/>
      </rPr>
      <t xml:space="preserve"> 31’ 21’’ - 107</t>
    </r>
    <r>
      <rPr>
        <vertAlign val="superscript"/>
        <sz val="14"/>
        <color theme="1"/>
        <rFont val="Times New Roman"/>
        <family val="1"/>
      </rPr>
      <t>0</t>
    </r>
    <r>
      <rPr>
        <sz val="14"/>
        <color theme="1"/>
        <rFont val="Times New Roman"/>
        <family val="1"/>
      </rPr>
      <t xml:space="preserve"> 28’ 30’’</t>
    </r>
  </si>
  <si>
    <t>Sân bóng huyện Hương Trà</t>
  </si>
  <si>
    <r>
      <t>16</t>
    </r>
    <r>
      <rPr>
        <vertAlign val="superscript"/>
        <sz val="14"/>
        <color theme="1"/>
        <rFont val="Times New Roman"/>
        <family val="1"/>
      </rPr>
      <t xml:space="preserve">0 </t>
    </r>
    <r>
      <rPr>
        <sz val="14"/>
        <color theme="1"/>
        <rFont val="Times New Roman"/>
        <family val="1"/>
      </rPr>
      <t xml:space="preserve"> 31’ 24’’ - 107</t>
    </r>
    <r>
      <rPr>
        <vertAlign val="superscript"/>
        <sz val="14"/>
        <color theme="1"/>
        <rFont val="Times New Roman"/>
        <family val="1"/>
      </rPr>
      <t>0</t>
    </r>
    <r>
      <rPr>
        <sz val="14"/>
        <color theme="1"/>
        <rFont val="Times New Roman"/>
        <family val="1"/>
      </rPr>
      <t xml:space="preserve"> 28’ 22’’</t>
    </r>
  </si>
  <si>
    <t>Thị xã Hương Thuỷ</t>
  </si>
  <si>
    <t>Sân bay Phú Bài</t>
  </si>
  <si>
    <r>
      <t>16</t>
    </r>
    <r>
      <rPr>
        <vertAlign val="superscript"/>
        <sz val="14"/>
        <color theme="1"/>
        <rFont val="Times New Roman"/>
        <family val="1"/>
      </rPr>
      <t xml:space="preserve">0 </t>
    </r>
    <r>
      <rPr>
        <sz val="14"/>
        <color theme="1"/>
        <rFont val="Times New Roman"/>
        <family val="1"/>
      </rPr>
      <t xml:space="preserve"> 24’ 06’’ - 107</t>
    </r>
    <r>
      <rPr>
        <vertAlign val="superscript"/>
        <sz val="14"/>
        <color theme="1"/>
        <rFont val="Times New Roman"/>
        <family val="1"/>
      </rPr>
      <t>0</t>
    </r>
    <r>
      <rPr>
        <sz val="14"/>
        <color theme="1"/>
        <rFont val="Times New Roman"/>
        <family val="1"/>
      </rPr>
      <t xml:space="preserve"> 41’ 57’’</t>
    </r>
  </si>
  <si>
    <r>
      <t>m</t>
    </r>
    <r>
      <rPr>
        <vertAlign val="superscript"/>
        <sz val="12"/>
        <color theme="1"/>
        <rFont val="Times New Roman"/>
        <family val="1"/>
      </rPr>
      <t>3</t>
    </r>
    <r>
      <rPr>
        <sz val="11"/>
        <color theme="1"/>
        <rFont val="Arial"/>
        <family val="2"/>
        <scheme val="minor"/>
      </rPr>
      <t/>
    </r>
  </si>
  <si>
    <r>
      <t>Máy bơm nước 37 KW - 80 m</t>
    </r>
    <r>
      <rPr>
        <vertAlign val="superscript"/>
        <sz val="12"/>
        <color theme="1"/>
        <rFont val="Times New Roman"/>
        <family val="1"/>
      </rPr>
      <t>3</t>
    </r>
    <r>
      <rPr>
        <sz val="12"/>
        <color theme="1"/>
        <rFont val="Times New Roman"/>
        <family val="1"/>
      </rPr>
      <t>/h</t>
    </r>
  </si>
  <si>
    <r>
      <t>Máy đào bánh xích 1,25m</t>
    </r>
    <r>
      <rPr>
        <vertAlign val="superscript"/>
        <sz val="12"/>
        <color theme="1"/>
        <rFont val="Times New Roman"/>
        <family val="1"/>
      </rPr>
      <t>3</t>
    </r>
  </si>
  <si>
    <r>
      <t>Máy đào gầu 0,8m</t>
    </r>
    <r>
      <rPr>
        <vertAlign val="superscript"/>
        <sz val="12"/>
        <color theme="1"/>
        <rFont val="Times New Roman"/>
        <family val="1"/>
      </rPr>
      <t>3</t>
    </r>
    <r>
      <rPr>
        <sz val="12"/>
        <color theme="1"/>
        <rFont val="Times New Roman"/>
        <family val="1"/>
      </rPr>
      <t xml:space="preserve"> </t>
    </r>
  </si>
  <si>
    <t>Loại tàu thuyền</t>
  </si>
  <si>
    <t>Tàu, thuyền đánh bắt thủy hải sản (bao gồm tàu thuyền đánh bắt biển và tàu bãi ngang)</t>
  </si>
  <si>
    <t>Trong đó:</t>
  </si>
  <si>
    <t>* Dưới 20CV;</t>
  </si>
  <si>
    <t>* Từ 20-90CV;</t>
  </si>
  <si>
    <t>* Từ 90-400CV;</t>
  </si>
  <si>
    <t>* Trên 400CV;</t>
  </si>
  <si>
    <t>Tàu tải (tàu, thuyền khai thác cát sỏi trên sông đầm)</t>
  </si>
  <si>
    <t>Tàu thuyền du lịch trên sông</t>
  </si>
  <si>
    <t>Tàu, thuyền loại khác</t>
  </si>
  <si>
    <t>Bộ chỉ huy Quân sự tỉnh</t>
  </si>
  <si>
    <r>
      <t>Máy đào (loại gầu 0.4-0.7m</t>
    </r>
    <r>
      <rPr>
        <b/>
        <vertAlign val="superscript"/>
        <sz val="10"/>
        <color theme="1"/>
        <rFont val="Times New Roman"/>
        <family val="1"/>
      </rPr>
      <t>3</t>
    </r>
    <r>
      <rPr>
        <b/>
        <sz val="10"/>
        <color theme="1"/>
        <rFont val="Times New Roman"/>
        <family val="1"/>
      </rPr>
      <t>)</t>
    </r>
  </si>
  <si>
    <t>Bộ đàm cầm tay</t>
  </si>
  <si>
    <t xml:space="preserve">Cái </t>
  </si>
  <si>
    <t>Máy ICOM</t>
  </si>
  <si>
    <t>Xuồng cao tốc MS-50S (750cv)</t>
  </si>
  <si>
    <t>Tàu tuần tra ST142(345CV)</t>
  </si>
  <si>
    <t>Tàu tuần tra ST112 (1100cv)</t>
  </si>
  <si>
    <t>Tàu tuần tra ST146(1100cv)</t>
  </si>
  <si>
    <t>Tàu tuần tra BP98 (3100cv)</t>
  </si>
  <si>
    <t>Tàu phục vụ đảm bảo ST132D (275cv)</t>
  </si>
  <si>
    <t>Xe cứu thương</t>
  </si>
  <si>
    <t>Xe Uran</t>
  </si>
  <si>
    <t>Xe tải các loại</t>
  </si>
  <si>
    <t>Súng bắn pháo hiệu</t>
  </si>
  <si>
    <t>Súng bắn dây mồi</t>
  </si>
  <si>
    <t>Trạm thông tin TKCN</t>
  </si>
  <si>
    <t xml:space="preserve">Trạm </t>
  </si>
  <si>
    <t>Máy cắt thực bì</t>
  </si>
  <si>
    <t>Phụ lục 1 : Lực Lượng dự kiến huy động ứng phó thiên tai</t>
  </si>
  <si>
    <t>Phụ lục 2 : Tổng hợp địa điểm phục vụ sơ tán dân</t>
  </si>
  <si>
    <t>Phụ lục 3 :Phương tiện, trang thiết bị dự kiến huy động của các Sở, Ban ngành</t>
  </si>
  <si>
    <t>Phụ lục 4: Dự kiến bãi đổ bộ máy bay cứu hộ, cứu nạn trên địa bàn tỉnh</t>
  </si>
  <si>
    <t>Phụ lục 5A :Tổng hợp dự trữ vật tư, lương thực ,nước uống,nhu yếu phẩm thiết yếu</t>
  </si>
  <si>
    <t>Phụ lục 5B: Tổng hợp dự trữ vật tư, lương thực ,nước uống,nhu yếu phẩm thiết yếu</t>
  </si>
  <si>
    <t xml:space="preserve">Phụ lục 6: Dự trữ thuốc phòng chống dịch bệnh của tuyến huyện/xã </t>
  </si>
  <si>
    <t>Phụ lục 7A: Thống kê số hộ dự kiến cần phải sơ tán, di dời</t>
  </si>
  <si>
    <t>để đối phó với bão kết hợp với nước dâng do bão, lũ lụt tỉnh Thừa Thiên Huế</t>
  </si>
  <si>
    <t>Phụ lục 7B :Thống kê số hộ dự kiến cần phải sơ tán, di dời để đối phó với lũ lụt tỉnh Thừa Thiên Huế</t>
  </si>
  <si>
    <t>Phụ lục 7C : Thống kê số hộ dự kiến cần phải sơ tán, di dời để đối phó với bão tỉnh Thừa Thiên Huế</t>
  </si>
  <si>
    <t>Phụ lục 7D: Thống kê số hộ dự kiến cần phải sơ tán, di dời 
để đối phó với lũ quét, sạt lở đất tỉnh Thừa Thiên Huế</t>
  </si>
  <si>
    <t>Phụ lục 8: Hiện trạng tàu thuyền trên khu vự tỉnh Thừa Thiên Huế</t>
  </si>
  <si>
    <t>Phụ lục 9A: Danh sách các địa điểm neo đậu tàu cá tránh, trú bão</t>
  </si>
  <si>
    <t>Phụ lục 9B: Danh sách các điểm neo đậu tàu thuyền trú tránh bão</t>
  </si>
  <si>
    <t>Phụ lục 10: Địa điểm neo đậu thuyền du lịch tại thành phố Huế</t>
  </si>
  <si>
    <r>
      <t>(viên 300mg)</t>
    </r>
    <r>
      <rPr>
        <sz val="10"/>
        <color theme="1"/>
        <rFont val="Times New Roman"/>
        <family val="1"/>
        <charset val="163"/>
      </rPr>
      <t xml:space="preserve"> </t>
    </r>
  </si>
  <si>
    <t>Hóa chất diệt muỗi</t>
  </si>
  <si>
    <t>Cloramin B</t>
  </si>
  <si>
    <t>(kg)</t>
  </si>
  <si>
    <t>Máy phát điện SH 5400</t>
  </si>
  <si>
    <t>Máy phát điện YAMAHA</t>
  </si>
  <si>
    <t>Máy phát điện khác</t>
  </si>
  <si>
    <t>Nhà bạt 5m2</t>
  </si>
  <si>
    <t>Nhà bạt loại 16m2</t>
  </si>
  <si>
    <t>Nhà bạt loại 30m2</t>
  </si>
  <si>
    <t>Xe ca</t>
  </si>
  <si>
    <t>Xe CT xa MTO-80</t>
  </si>
  <si>
    <t>Xe dầu BT-76</t>
  </si>
  <si>
    <t>Xe dầu BTR-152</t>
  </si>
  <si>
    <t>Xe For</t>
  </si>
  <si>
    <t>Xe Gát 66</t>
  </si>
  <si>
    <t>Xe lội nước DM-2</t>
  </si>
  <si>
    <t>Xe lội nước M-113</t>
  </si>
  <si>
    <t>Xe Uoat</t>
  </si>
  <si>
    <t>Xe Woats hồng</t>
  </si>
  <si>
    <t>Xuồng Bo Bo(01máy)</t>
  </si>
  <si>
    <t>Xuồng bobo</t>
  </si>
  <si>
    <t>Xuồng C Rum</t>
  </si>
  <si>
    <t>Xuồng cao su</t>
  </si>
  <si>
    <t>Xuồng Crum</t>
  </si>
  <si>
    <t>Xuồng ST- 660</t>
  </si>
  <si>
    <t>Xuồng ST450</t>
  </si>
  <si>
    <t>Xuồng ST660 (YAMAHA 60VC)</t>
  </si>
  <si>
    <t>Phụ lục 3A :Phương tiện, trang thiết bị dự kiến huy động của các địa phương phục vụ sơ tán dân</t>
  </si>
  <si>
    <t xml:space="preserve"> Phụ lục 3B :Phương tiện, trang thiết bị dự kiến huy động của các địa phương 
phục vụ bảo vệ công trình trọng điểm</t>
  </si>
  <si>
    <t>Số lượng tàu thuyền hiện tại
(chiếc)</t>
  </si>
  <si>
    <t>Số lượng tàu, thuyền dự kiến phát triển đến 2020 (chiếc)</t>
  </si>
  <si>
    <t>Thị xã Hương Thủy</t>
  </si>
  <si>
    <t>IX</t>
  </si>
  <si>
    <t>Thị Trấn Sịa</t>
  </si>
  <si>
    <t>Quảng Thành</t>
  </si>
  <si>
    <t>Quảng An</t>
  </si>
  <si>
    <t>Quảng Phước</t>
  </si>
  <si>
    <t>Các trường học, nhà dân, nhà thờ, trụ sở thôn, trạm y tế… đảm bảo kiên cố</t>
  </si>
  <si>
    <t>Công trình kiên cố, vững chắc</t>
  </si>
  <si>
    <t>Đảm bảo sơ tán an toàn với cấp bão đến cấp 15</t>
  </si>
  <si>
    <t>Phụ lục 11A : Phương tiện, vật tư dự trữ ứng phó với bão, lụt của các hồ thủy điện trên địa bàn tỉnh</t>
  </si>
  <si>
    <t>Phụ lục 11B: Phương tiện, vật tư dự trữ ứng phó với bão, lụt của các hồ thủy lợi trên địa bàn tỉnh</t>
  </si>
  <si>
    <t>(Kèm theo Quyết định số          /QĐ-UBND ngày       tháng 10 năm 2018 của UBND tỉnh Thừa Thiên Huế)</t>
  </si>
  <si>
    <t>(Kèm theo Quyết định số  2385 /QĐ-UBND ngày 23 tháng 10 năm 2018 của UBND tỉnh Thừa Thiên Huế)</t>
  </si>
  <si>
    <t>(Kèm theo Quyết định số 2385 /QĐ-UBND ngày  23 tháng 10 năm 2018 của 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</si>
</sst>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56" x14ac:knownFonts="1">
    <font>
      <sz val="11"/>
      <color theme="1"/>
      <name val="Arial"/>
      <family val="2"/>
      <scheme val="minor"/>
    </font>
    <font>
      <sz val="14"/>
      <color theme="1"/>
      <name val="Times New Roman"/>
      <family val="1"/>
    </font>
    <font>
      <b/>
      <sz val="14"/>
      <color theme="1"/>
      <name val="Times New Roman"/>
      <family val="1"/>
    </font>
    <font>
      <sz val="12"/>
      <color theme="1"/>
      <name val="Times New Roman"/>
      <family val="1"/>
    </font>
    <font>
      <b/>
      <sz val="13"/>
      <color theme="1"/>
      <name val="Times New Roman"/>
      <family val="1"/>
    </font>
    <font>
      <sz val="10"/>
      <color theme="1"/>
      <name val="Times New Roman"/>
      <family val="1"/>
    </font>
    <font>
      <b/>
      <sz val="10"/>
      <color theme="1"/>
      <name val="Times New Roman"/>
      <family val="1"/>
    </font>
    <font>
      <sz val="11"/>
      <color theme="1"/>
      <name val="Times New Roman"/>
      <family val="1"/>
    </font>
    <font>
      <b/>
      <sz val="12"/>
      <color theme="1"/>
      <name val="Times New Roman"/>
      <family val="1"/>
    </font>
    <font>
      <vertAlign val="superscript"/>
      <sz val="12"/>
      <color theme="1"/>
      <name val="Times New Roman"/>
      <family val="1"/>
    </font>
    <font>
      <vertAlign val="superscript"/>
      <sz val="14"/>
      <color theme="1"/>
      <name val="Times New Roman"/>
      <family val="1"/>
    </font>
    <font>
      <sz val="11"/>
      <color theme="1"/>
      <name val="Arial"/>
      <family val="2"/>
      <scheme val="minor"/>
    </font>
    <font>
      <b/>
      <sz val="11"/>
      <color theme="1"/>
      <name val="Times New Roman"/>
      <family val="1"/>
    </font>
    <font>
      <b/>
      <sz val="11"/>
      <name val="Times New Roman"/>
      <family val="1"/>
    </font>
    <font>
      <sz val="11"/>
      <name val="Times New Roman"/>
      <family val="1"/>
    </font>
    <font>
      <b/>
      <sz val="10"/>
      <name val="Arial"/>
      <family val="2"/>
    </font>
    <font>
      <sz val="12"/>
      <name val="Times New Roman"/>
      <family val="1"/>
    </font>
    <font>
      <b/>
      <sz val="11"/>
      <color rgb="FFFF0000"/>
      <name val="Times New Roman"/>
      <family val="1"/>
    </font>
    <font>
      <sz val="10"/>
      <name val="Arial"/>
      <family val="2"/>
    </font>
    <font>
      <b/>
      <sz val="8"/>
      <color indexed="81"/>
      <name val="Tahoma"/>
      <family val="2"/>
    </font>
    <font>
      <sz val="8"/>
      <color indexed="81"/>
      <name val="Tahoma"/>
      <family val="2"/>
    </font>
    <font>
      <b/>
      <sz val="14"/>
      <name val="Times New Roman"/>
      <family val="1"/>
    </font>
    <font>
      <b/>
      <sz val="12"/>
      <name val="Times New Roman"/>
      <family val="1"/>
    </font>
    <font>
      <vertAlign val="superscript"/>
      <sz val="12"/>
      <color indexed="8"/>
      <name val="Times New Roman"/>
      <family val="1"/>
    </font>
    <font>
      <vertAlign val="subscript"/>
      <sz val="12"/>
      <color indexed="8"/>
      <name val="Times New Roman"/>
      <family val="1"/>
    </font>
    <font>
      <sz val="12"/>
      <color indexed="8"/>
      <name val="Times New Roman"/>
      <family val="1"/>
    </font>
    <font>
      <sz val="11"/>
      <name val="Arial"/>
      <family val="2"/>
    </font>
    <font>
      <sz val="11"/>
      <color indexed="8"/>
      <name val="Times New Roman"/>
      <family val="1"/>
    </font>
    <font>
      <b/>
      <sz val="11"/>
      <color indexed="8"/>
      <name val="Times New Roman"/>
      <family val="1"/>
    </font>
    <font>
      <vertAlign val="superscript"/>
      <sz val="10"/>
      <color theme="1"/>
      <name val="Times New Roman"/>
      <family val="1"/>
    </font>
    <font>
      <b/>
      <sz val="12"/>
      <color theme="1"/>
      <name val="Times New Roman"/>
      <family val="1"/>
      <charset val="163"/>
    </font>
    <font>
      <b/>
      <sz val="12"/>
      <color indexed="8"/>
      <name val="Times New Roman"/>
      <family val="1"/>
    </font>
    <font>
      <sz val="11"/>
      <color indexed="8"/>
      <name val="Calibri"/>
      <family val="2"/>
      <charset val="163"/>
    </font>
    <font>
      <sz val="12"/>
      <color theme="1"/>
      <name val="Times New Roman"/>
      <family val="1"/>
      <charset val="163"/>
    </font>
    <font>
      <b/>
      <sz val="12"/>
      <color indexed="8"/>
      <name val="Times New Roman"/>
      <family val="1"/>
      <charset val="163"/>
    </font>
    <font>
      <b/>
      <sz val="12"/>
      <name val="Times New Roman"/>
      <family val="1"/>
      <charset val="163"/>
    </font>
    <font>
      <sz val="12"/>
      <name val="Times New Roman"/>
      <family val="1"/>
      <charset val="163"/>
    </font>
    <font>
      <sz val="12"/>
      <color indexed="8"/>
      <name val="Times New Roman"/>
      <family val="1"/>
      <charset val="163"/>
    </font>
    <font>
      <sz val="13"/>
      <color theme="1"/>
      <name val="Times New Roman"/>
      <family val="1"/>
    </font>
    <font>
      <sz val="12"/>
      <color theme="1"/>
      <name val="Arial"/>
      <family val="2"/>
      <scheme val="minor"/>
    </font>
    <font>
      <sz val="12"/>
      <name val="Arial"/>
      <family val="2"/>
    </font>
    <font>
      <b/>
      <vertAlign val="superscript"/>
      <sz val="10"/>
      <color theme="1"/>
      <name val="Times New Roman"/>
      <family val="1"/>
    </font>
    <font>
      <b/>
      <sz val="14"/>
      <color indexed="8"/>
      <name val="Times New Roman"/>
      <family val="1"/>
    </font>
    <font>
      <sz val="14"/>
      <name val="Times New Roman"/>
      <family val="1"/>
    </font>
    <font>
      <b/>
      <sz val="14"/>
      <color theme="1"/>
      <name val="Times New Roman"/>
      <family val="1"/>
      <charset val="163"/>
    </font>
    <font>
      <sz val="11"/>
      <color theme="1"/>
      <name val="Times New Roman"/>
      <family val="1"/>
      <charset val="163"/>
    </font>
    <font>
      <b/>
      <sz val="13"/>
      <color theme="1"/>
      <name val="Times New Roman"/>
      <family val="1"/>
      <charset val="163"/>
    </font>
    <font>
      <sz val="16"/>
      <color theme="1"/>
      <name val="Times New Roman"/>
      <family val="1"/>
      <charset val="163"/>
    </font>
    <font>
      <b/>
      <sz val="10"/>
      <color theme="1"/>
      <name val="Times New Roman"/>
      <family val="1"/>
      <charset val="163"/>
    </font>
    <font>
      <sz val="10"/>
      <color theme="1"/>
      <name val="Times New Roman"/>
      <family val="1"/>
      <charset val="163"/>
    </font>
    <font>
      <b/>
      <sz val="16"/>
      <color theme="1"/>
      <name val="Times New Roman"/>
      <family val="1"/>
      <charset val="163"/>
    </font>
    <font>
      <sz val="11"/>
      <name val="Times New Roman"/>
      <family val="1"/>
      <charset val="163"/>
    </font>
    <font>
      <sz val="14"/>
      <name val="Times New Roman"/>
      <family val="1"/>
      <charset val="163"/>
    </font>
    <font>
      <b/>
      <sz val="11"/>
      <color theme="1"/>
      <name val="Times New Roman"/>
      <family val="1"/>
      <charset val="163"/>
    </font>
    <font>
      <i/>
      <sz val="14"/>
      <name val="Times New Roman"/>
      <family val="1"/>
      <charset val="163"/>
    </font>
    <font>
      <i/>
      <sz val="13"/>
      <name val="Times New Roman"/>
      <family val="1"/>
      <charset val="163"/>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s>
  <cellStyleXfs count="7">
    <xf numFmtId="0" fontId="0" fillId="0" borderId="0"/>
    <xf numFmtId="165" fontId="11" fillId="0" borderId="0" applyFont="0" applyFill="0" applyBorder="0" applyAlignment="0" applyProtection="0"/>
    <xf numFmtId="164" fontId="11" fillId="0" borderId="0" applyFont="0" applyFill="0" applyBorder="0" applyAlignment="0" applyProtection="0"/>
    <xf numFmtId="0" fontId="16" fillId="0" borderId="0"/>
    <xf numFmtId="0" fontId="18" fillId="0" borderId="0"/>
    <xf numFmtId="0" fontId="16" fillId="0" borderId="0"/>
    <xf numFmtId="0" fontId="32" fillId="0" borderId="0"/>
  </cellStyleXfs>
  <cellXfs count="703">
    <xf numFmtId="0" fontId="0" fillId="0" borderId="0" xfId="0"/>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right" vertical="center" wrapText="1"/>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7" fillId="0" borderId="0" xfId="0" applyFont="1" applyAlignment="1">
      <alignment horizontal="center"/>
    </xf>
    <xf numFmtId="0" fontId="12" fillId="0" borderId="1" xfId="0" applyFont="1" applyFill="1" applyBorder="1" applyAlignment="1">
      <alignment horizont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right" wrapText="1"/>
    </xf>
    <xf numFmtId="0" fontId="7" fillId="0" borderId="1" xfId="0" applyFont="1" applyFill="1" applyBorder="1" applyAlignment="1">
      <alignment horizont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right"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right" wrapText="1"/>
    </xf>
    <xf numFmtId="0" fontId="14" fillId="0" borderId="1" xfId="0" applyFont="1" applyFill="1" applyBorder="1" applyAlignment="1">
      <alignment horizontal="left" wrapText="1"/>
    </xf>
    <xf numFmtId="0" fontId="13" fillId="0" borderId="1" xfId="0" applyFont="1" applyFill="1" applyBorder="1" applyAlignment="1">
      <alignment horizontal="center"/>
    </xf>
    <xf numFmtId="0" fontId="14" fillId="0" borderId="1" xfId="0" applyFont="1" applyFill="1" applyBorder="1" applyAlignment="1">
      <alignment horizontal="center"/>
    </xf>
    <xf numFmtId="0" fontId="12" fillId="0" borderId="1" xfId="0" applyFont="1" applyFill="1" applyBorder="1" applyAlignment="1">
      <alignment horizontal="center" vertical="center"/>
    </xf>
    <xf numFmtId="0" fontId="7" fillId="0" borderId="1" xfId="0" applyFont="1" applyFill="1" applyBorder="1" applyAlignment="1">
      <alignment horizontal="left" wrapText="1"/>
    </xf>
    <xf numFmtId="0" fontId="14" fillId="0" borderId="1" xfId="0" applyNumberFormat="1" applyFont="1" applyFill="1" applyBorder="1" applyAlignment="1">
      <alignment horizontal="right"/>
    </xf>
    <xf numFmtId="0" fontId="13" fillId="0" borderId="1" xfId="0" applyNumberFormat="1" applyFont="1" applyFill="1" applyBorder="1" applyAlignment="1">
      <alignment horizontal="right"/>
    </xf>
    <xf numFmtId="0" fontId="12" fillId="0" borderId="1" xfId="0" applyFont="1" applyFill="1" applyBorder="1" applyAlignment="1">
      <alignment horizontal="left" wrapText="1"/>
    </xf>
    <xf numFmtId="0" fontId="13" fillId="0" borderId="1" xfId="0" applyFont="1" applyFill="1" applyBorder="1"/>
    <xf numFmtId="0" fontId="14" fillId="0" borderId="1" xfId="0" applyFont="1" applyFill="1" applyBorder="1" applyAlignment="1">
      <alignment horizontal="center" wrapText="1"/>
    </xf>
    <xf numFmtId="0" fontId="14" fillId="0" borderId="1" xfId="1" applyNumberFormat="1" applyFont="1" applyFill="1" applyBorder="1" applyAlignment="1">
      <alignment horizontal="right" wrapText="1"/>
    </xf>
    <xf numFmtId="0" fontId="13" fillId="0" borderId="1" xfId="0" applyFont="1" applyFill="1" applyBorder="1" applyAlignment="1">
      <alignment horizontal="left" wrapText="1"/>
    </xf>
    <xf numFmtId="0" fontId="13" fillId="0" borderId="1" xfId="3" applyFont="1" applyFill="1" applyBorder="1" applyAlignment="1">
      <alignment horizontal="center"/>
    </xf>
    <xf numFmtId="0" fontId="13" fillId="0" borderId="1" xfId="3" applyFont="1" applyFill="1" applyBorder="1" applyAlignment="1">
      <alignment horizontal="left" vertical="center"/>
    </xf>
    <xf numFmtId="0" fontId="14" fillId="0" borderId="1" xfId="3" applyFont="1" applyFill="1" applyBorder="1" applyAlignment="1">
      <alignment horizontal="center"/>
    </xf>
    <xf numFmtId="0" fontId="14" fillId="0" borderId="1" xfId="3" applyFont="1" applyFill="1" applyBorder="1" applyAlignment="1"/>
    <xf numFmtId="0" fontId="14" fillId="0" borderId="1" xfId="3" applyFont="1" applyFill="1" applyBorder="1" applyAlignment="1">
      <alignment horizontal="left" vertical="center"/>
    </xf>
    <xf numFmtId="0" fontId="13" fillId="0" borderId="1" xfId="3" applyFont="1" applyFill="1" applyBorder="1" applyAlignment="1">
      <alignment vertical="center"/>
    </xf>
    <xf numFmtId="0" fontId="14" fillId="0" borderId="1" xfId="3" applyFont="1" applyFill="1" applyBorder="1" applyAlignment="1">
      <alignment vertical="center"/>
    </xf>
    <xf numFmtId="0" fontId="14" fillId="0" borderId="1" xfId="4" applyFont="1" applyFill="1" applyBorder="1" applyAlignment="1">
      <alignment horizontal="center"/>
    </xf>
    <xf numFmtId="0" fontId="14" fillId="0" borderId="1" xfId="4" applyFont="1" applyFill="1" applyBorder="1" applyAlignment="1">
      <alignment vertical="center"/>
    </xf>
    <xf numFmtId="3" fontId="13" fillId="0" borderId="1" xfId="0" applyNumberFormat="1" applyFont="1" applyFill="1" applyBorder="1"/>
    <xf numFmtId="0" fontId="13" fillId="0" borderId="1" xfId="0" applyNumberFormat="1" applyFont="1" applyFill="1" applyBorder="1"/>
    <xf numFmtId="3" fontId="14" fillId="0" borderId="1" xfId="0" applyNumberFormat="1" applyFont="1" applyFill="1" applyBorder="1"/>
    <xf numFmtId="0" fontId="14" fillId="0" borderId="1" xfId="0" applyNumberFormat="1" applyFont="1" applyFill="1" applyBorder="1"/>
    <xf numFmtId="0" fontId="13" fillId="0" borderId="1" xfId="0" applyFont="1" applyBorder="1" applyAlignment="1">
      <alignment horizontal="center"/>
    </xf>
    <xf numFmtId="0" fontId="13" fillId="0" borderId="1" xfId="0" applyFont="1" applyFill="1" applyBorder="1" applyAlignment="1">
      <alignment horizontal="center" wrapText="1"/>
    </xf>
    <xf numFmtId="0" fontId="14" fillId="0" borderId="1" xfId="0" applyNumberFormat="1" applyFont="1" applyFill="1" applyBorder="1" applyAlignment="1">
      <alignment horizontal="right" wrapText="1"/>
    </xf>
    <xf numFmtId="0" fontId="13"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NumberFormat="1" applyFont="1" applyBorder="1" applyAlignment="1">
      <alignment horizontal="right" wrapText="1"/>
    </xf>
    <xf numFmtId="0" fontId="14" fillId="0" borderId="1" xfId="0" applyFont="1" applyBorder="1" applyAlignment="1">
      <alignment horizontal="center" wrapText="1"/>
    </xf>
    <xf numFmtId="0" fontId="14" fillId="0" borderId="1" xfId="0" applyFont="1" applyBorder="1" applyAlignment="1">
      <alignment horizontal="left" wrapText="1"/>
    </xf>
    <xf numFmtId="0" fontId="14" fillId="0" borderId="1" xfId="0" applyNumberFormat="1" applyFont="1" applyBorder="1" applyAlignment="1">
      <alignment horizontal="righ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NumberFormat="1" applyFont="1" applyBorder="1" applyAlignment="1">
      <alignment horizontal="right" vertical="center" wrapText="1"/>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xf numFmtId="0" fontId="7" fillId="0" borderId="0" xfId="0" applyFont="1"/>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12" fillId="0" borderId="1" xfId="0" applyFont="1" applyFill="1" applyBorder="1" applyAlignment="1">
      <alignment vertical="center" wrapText="1"/>
    </xf>
    <xf numFmtId="0" fontId="7" fillId="0" borderId="1" xfId="0" applyFont="1" applyFill="1" applyBorder="1" applyAlignment="1">
      <alignment vertical="center" wrapText="1"/>
    </xf>
    <xf numFmtId="0" fontId="12" fillId="0" borderId="1" xfId="0" applyFont="1" applyFill="1" applyBorder="1" applyAlignment="1">
      <alignment wrapText="1"/>
    </xf>
    <xf numFmtId="0" fontId="7" fillId="0" borderId="1" xfId="0" applyFont="1" applyFill="1" applyBorder="1" applyAlignment="1">
      <alignment wrapText="1"/>
    </xf>
    <xf numFmtId="3" fontId="12" fillId="0" borderId="1" xfId="0" applyNumberFormat="1" applyFont="1" applyFill="1" applyBorder="1" applyAlignment="1">
      <alignment vertical="center" wrapText="1"/>
    </xf>
    <xf numFmtId="3" fontId="7" fillId="0" borderId="1" xfId="0" applyNumberFormat="1" applyFont="1" applyFill="1" applyBorder="1" applyAlignment="1">
      <alignment vertical="center" wrapText="1"/>
    </xf>
    <xf numFmtId="0" fontId="12" fillId="0" borderId="1" xfId="0" applyFont="1" applyFill="1" applyBorder="1" applyAlignment="1"/>
    <xf numFmtId="0" fontId="12" fillId="0" borderId="1" xfId="0" applyFont="1" applyFill="1" applyBorder="1" applyAlignment="1">
      <alignment vertical="center"/>
    </xf>
    <xf numFmtId="0" fontId="12" fillId="0" borderId="1" xfId="0" applyFont="1" applyFill="1" applyBorder="1"/>
    <xf numFmtId="0" fontId="7" fillId="0" borderId="1" xfId="0" applyFont="1" applyFill="1" applyBorder="1" applyAlignment="1"/>
    <xf numFmtId="0" fontId="7" fillId="0" borderId="1" xfId="0" applyFont="1" applyFill="1" applyBorder="1" applyAlignment="1">
      <alignment vertical="center"/>
    </xf>
    <xf numFmtId="0" fontId="7"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xf numFmtId="0" fontId="14" fillId="0" borderId="1" xfId="0" applyNumberFormat="1" applyFont="1" applyFill="1" applyBorder="1" applyAlignment="1">
      <alignment vertical="center" wrapText="1"/>
    </xf>
    <xf numFmtId="0" fontId="13" fillId="0" borderId="1" xfId="0" applyNumberFormat="1" applyFont="1" applyFill="1" applyBorder="1" applyAlignment="1">
      <alignment vertical="center"/>
    </xf>
    <xf numFmtId="0" fontId="14" fillId="0" borderId="1" xfId="0" applyFont="1" applyFill="1" applyBorder="1" applyAlignment="1">
      <alignment wrapText="1"/>
    </xf>
    <xf numFmtId="0" fontId="13" fillId="0" borderId="1" xfId="0" applyNumberFormat="1" applyFont="1" applyFill="1" applyBorder="1" applyAlignment="1">
      <alignment vertical="center" wrapText="1"/>
    </xf>
    <xf numFmtId="3" fontId="14"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wrapText="1"/>
    </xf>
    <xf numFmtId="0" fontId="8" fillId="0" borderId="1" xfId="0" applyFont="1" applyFill="1" applyBorder="1" applyAlignment="1">
      <alignment horizontal="left" wrapText="1"/>
    </xf>
    <xf numFmtId="0" fontId="8"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vertical="center" wrapText="1"/>
    </xf>
    <xf numFmtId="0" fontId="3" fillId="0" borderId="1" xfId="0" applyFont="1" applyFill="1" applyBorder="1" applyAlignment="1">
      <alignment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xf numFmtId="3" fontId="8" fillId="0" borderId="1" xfId="0" applyNumberFormat="1" applyFont="1" applyFill="1" applyBorder="1" applyAlignment="1">
      <alignment vertical="center" wrapText="1"/>
    </xf>
    <xf numFmtId="0" fontId="16"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0" fontId="3" fillId="0" borderId="1" xfId="0" applyFont="1" applyFill="1" applyBorder="1"/>
    <xf numFmtId="0" fontId="8" fillId="0" borderId="1" xfId="0" applyFont="1" applyFill="1" applyBorder="1" applyAlignment="1">
      <alignment horizontal="center" vertical="center"/>
    </xf>
    <xf numFmtId="3" fontId="22" fillId="0" borderId="1" xfId="0" applyNumberFormat="1" applyFont="1" applyFill="1" applyBorder="1" applyAlignment="1"/>
    <xf numFmtId="0" fontId="8" fillId="0" borderId="1" xfId="0" applyFont="1" applyFill="1" applyBorder="1" applyAlignment="1"/>
    <xf numFmtId="0" fontId="8" fillId="0" borderId="1" xfId="0" applyFont="1" applyFill="1" applyBorder="1" applyAlignment="1">
      <alignment horizontal="left"/>
    </xf>
    <xf numFmtId="0" fontId="8" fillId="0" borderId="1" xfId="0" applyNumberFormat="1" applyFont="1" applyFill="1" applyBorder="1" applyAlignment="1">
      <alignment vertical="center"/>
    </xf>
    <xf numFmtId="0" fontId="8" fillId="0" borderId="1" xfId="0" applyFont="1" applyFill="1" applyBorder="1"/>
    <xf numFmtId="0" fontId="3"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3" fillId="0" borderId="1" xfId="0" applyFont="1" applyFill="1" applyBorder="1" applyAlignment="1">
      <alignment horizontal="left" wrapText="1"/>
    </xf>
    <xf numFmtId="0" fontId="22"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6" fillId="0" borderId="1" xfId="0" applyFont="1" applyFill="1" applyBorder="1" applyAlignment="1">
      <alignment vertical="top" wrapText="1"/>
    </xf>
    <xf numFmtId="0" fontId="16" fillId="0" borderId="1" xfId="0" applyFont="1" applyFill="1" applyBorder="1" applyAlignment="1">
      <alignment vertical="center" wrapText="1" shrinkToFit="1"/>
    </xf>
    <xf numFmtId="0" fontId="16" fillId="0" borderId="1" xfId="0" applyFont="1" applyFill="1" applyBorder="1" applyAlignment="1">
      <alignment horizontal="left" vertical="center" wrapText="1" shrinkToFit="1"/>
    </xf>
    <xf numFmtId="0" fontId="16" fillId="0" borderId="1" xfId="0" applyFont="1" applyFill="1" applyBorder="1" applyAlignment="1">
      <alignment vertical="center" wrapText="1"/>
    </xf>
    <xf numFmtId="0" fontId="16" fillId="0" borderId="1" xfId="0" applyFont="1" applyFill="1" applyBorder="1" applyAlignment="1">
      <alignment wrapText="1"/>
    </xf>
    <xf numFmtId="0" fontId="16" fillId="0" borderId="1" xfId="0" applyFont="1" applyFill="1" applyBorder="1" applyAlignment="1"/>
    <xf numFmtId="0" fontId="22" fillId="0" borderId="1" xfId="0" applyFont="1" applyFill="1" applyBorder="1" applyAlignment="1">
      <alignment vertical="top" wrapText="1"/>
    </xf>
    <xf numFmtId="3" fontId="8" fillId="0" borderId="1" xfId="0" applyNumberFormat="1" applyFont="1" applyFill="1" applyBorder="1" applyAlignment="1">
      <alignment vertical="center"/>
    </xf>
    <xf numFmtId="0" fontId="3" fillId="0" borderId="1" xfId="0" applyFont="1" applyFill="1" applyBorder="1" applyAlignment="1"/>
    <xf numFmtId="0" fontId="3" fillId="0" borderId="1" xfId="0" applyFont="1" applyFill="1" applyBorder="1" applyAlignment="1">
      <alignment horizontal="left"/>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3" fontId="16" fillId="0" borderId="1" xfId="0" applyNumberFormat="1" applyFont="1" applyFill="1" applyBorder="1" applyAlignment="1">
      <alignment vertical="center" wrapText="1"/>
    </xf>
    <xf numFmtId="0" fontId="3" fillId="0" borderId="1" xfId="0" applyFont="1" applyFill="1" applyBorder="1" applyAlignment="1">
      <alignment horizontal="center" vertical="center"/>
    </xf>
    <xf numFmtId="0" fontId="16" fillId="0" borderId="1" xfId="0" applyFont="1" applyFill="1" applyBorder="1" applyAlignment="1">
      <alignment horizontal="center"/>
    </xf>
    <xf numFmtId="3" fontId="3" fillId="0" borderId="1" xfId="0" applyNumberFormat="1"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xf numFmtId="0" fontId="26" fillId="0" borderId="1" xfId="0" applyFont="1" applyFill="1" applyBorder="1"/>
    <xf numFmtId="0" fontId="13" fillId="0" borderId="1" xfId="0" applyFont="1" applyBorder="1"/>
    <xf numFmtId="0" fontId="13"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xf numFmtId="0" fontId="17" fillId="0" borderId="1" xfId="3" applyFont="1" applyFill="1" applyBorder="1" applyAlignment="1">
      <alignment horizontal="left" vertical="center" wrapText="1"/>
    </xf>
    <xf numFmtId="0" fontId="14" fillId="0" borderId="1" xfId="0" applyFont="1" applyBorder="1" applyAlignment="1"/>
    <xf numFmtId="0" fontId="14" fillId="0" borderId="1" xfId="0" applyFont="1" applyBorder="1" applyAlignment="1">
      <alignment vertical="center"/>
    </xf>
    <xf numFmtId="0" fontId="14" fillId="0" borderId="1" xfId="0" applyFont="1" applyBorder="1"/>
    <xf numFmtId="0" fontId="14" fillId="0" borderId="1" xfId="3" applyFont="1" applyFill="1" applyBorder="1" applyAlignment="1">
      <alignment horizontal="left" wrapText="1"/>
    </xf>
    <xf numFmtId="0" fontId="13" fillId="0" borderId="1" xfId="3" applyFont="1" applyFill="1" applyBorder="1" applyAlignment="1">
      <alignment horizontal="left" wrapText="1"/>
    </xf>
    <xf numFmtId="0" fontId="14" fillId="0" borderId="1"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7" fillId="0" borderId="1" xfId="3" applyFont="1" applyFill="1" applyBorder="1" applyAlignment="1">
      <alignment horizontal="left" wrapText="1"/>
    </xf>
    <xf numFmtId="0" fontId="14" fillId="0" borderId="1" xfId="3" applyFont="1" applyFill="1" applyBorder="1" applyAlignment="1">
      <alignment horizontal="left" vertical="center" wrapText="1" shrinkToFit="1"/>
    </xf>
    <xf numFmtId="0" fontId="13" fillId="0" borderId="1" xfId="0" applyFont="1" applyBorder="1" applyAlignment="1">
      <alignment horizontal="right" vertical="center"/>
    </xf>
    <xf numFmtId="3" fontId="14" fillId="0" borderId="1" xfId="0" applyNumberFormat="1" applyFont="1" applyBorder="1" applyAlignment="1">
      <alignment vertical="top" wrapText="1"/>
    </xf>
    <xf numFmtId="3" fontId="14" fillId="0" borderId="1" xfId="0" applyNumberFormat="1" applyFont="1" applyBorder="1" applyAlignment="1">
      <alignment horizontal="right" vertical="top"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left" vertical="center" wrapText="1"/>
    </xf>
    <xf numFmtId="3" fontId="14" fillId="0" borderId="1" xfId="0" applyNumberFormat="1" applyFont="1" applyBorder="1" applyAlignment="1">
      <alignment vertical="center" wrapText="1"/>
    </xf>
    <xf numFmtId="3" fontId="14" fillId="0" borderId="1" xfId="0" applyNumberFormat="1" applyFont="1" applyBorder="1" applyAlignment="1">
      <alignment horizontal="right" vertical="center" wrapText="1"/>
    </xf>
    <xf numFmtId="3" fontId="14" fillId="0" borderId="1" xfId="0" applyNumberFormat="1" applyFont="1" applyBorder="1" applyAlignment="1">
      <alignment horizontal="left" wrapText="1"/>
    </xf>
    <xf numFmtId="3" fontId="14" fillId="0" borderId="1" xfId="0" applyNumberFormat="1" applyFont="1" applyBorder="1" applyAlignment="1">
      <alignment horizontal="right" wrapText="1"/>
    </xf>
    <xf numFmtId="0" fontId="14" fillId="0" borderId="1" xfId="0" applyFont="1" applyBorder="1" applyAlignment="1">
      <alignment wrapText="1"/>
    </xf>
    <xf numFmtId="164" fontId="14" fillId="0" borderId="1" xfId="2" applyFont="1" applyBorder="1" applyAlignment="1">
      <alignment wrapText="1"/>
    </xf>
    <xf numFmtId="0" fontId="13" fillId="0" borderId="1" xfId="0" applyFont="1" applyFill="1" applyBorder="1" applyAlignment="1">
      <alignment horizontal="left"/>
    </xf>
    <xf numFmtId="0" fontId="14" fillId="0" borderId="0" xfId="0" applyFont="1"/>
    <xf numFmtId="0" fontId="16" fillId="0" borderId="9" xfId="0" applyFont="1" applyBorder="1" applyAlignment="1">
      <alignment horizontal="center" vertical="center" wrapText="1"/>
    </xf>
    <xf numFmtId="0" fontId="16" fillId="0" borderId="7" xfId="0" applyFont="1" applyBorder="1" applyAlignment="1">
      <alignment vertical="center" wrapText="1"/>
    </xf>
    <xf numFmtId="0" fontId="14" fillId="0" borderId="1" xfId="0" applyFont="1" applyFill="1" applyBorder="1" applyAlignment="1">
      <alignment horizontal="right"/>
    </xf>
    <xf numFmtId="0" fontId="16" fillId="0" borderId="6" xfId="0" applyFont="1" applyBorder="1" applyAlignment="1">
      <alignment horizontal="center" vertical="center" wrapText="1"/>
    </xf>
    <xf numFmtId="0" fontId="16" fillId="0" borderId="13"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0" fillId="0" borderId="0" xfId="0" applyAlignment="1">
      <alignment horizontal="center"/>
    </xf>
    <xf numFmtId="0" fontId="12" fillId="0" borderId="1"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7" fillId="0" borderId="1" xfId="0" applyFont="1" applyBorder="1" applyAlignment="1">
      <alignment horizontal="center" wrapText="1"/>
    </xf>
    <xf numFmtId="0" fontId="27" fillId="0" borderId="15" xfId="0" applyFont="1" applyBorder="1" applyAlignment="1">
      <alignment horizontal="left" wrapText="1"/>
    </xf>
    <xf numFmtId="3" fontId="27" fillId="0" borderId="1" xfId="0" applyNumberFormat="1" applyFont="1" applyBorder="1" applyAlignment="1">
      <alignment horizontal="right" wrapText="1"/>
    </xf>
    <xf numFmtId="3" fontId="27" fillId="0" borderId="1" xfId="0" applyNumberFormat="1" applyFont="1" applyFill="1" applyBorder="1" applyAlignment="1">
      <alignment horizontal="right" wrapText="1"/>
    </xf>
    <xf numFmtId="0" fontId="0" fillId="0" borderId="0" xfId="0" applyAlignment="1">
      <alignment horizontal="center" vertical="center"/>
    </xf>
    <xf numFmtId="0" fontId="14"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xf>
    <xf numFmtId="0" fontId="12" fillId="0" borderId="1" xfId="0" applyFont="1" applyBorder="1" applyAlignment="1">
      <alignment horizontal="left" vertical="center" wrapText="1"/>
    </xf>
    <xf numFmtId="3" fontId="12" fillId="0" borderId="1" xfId="0" applyNumberFormat="1" applyFont="1" applyBorder="1" applyAlignment="1">
      <alignment horizontal="center" vertical="center" wrapText="1"/>
    </xf>
    <xf numFmtId="0" fontId="15" fillId="0" borderId="1" xfId="0" applyFont="1" applyFill="1" applyBorder="1"/>
    <xf numFmtId="0" fontId="15" fillId="0" borderId="1" xfId="0" applyFont="1" applyFill="1" applyBorder="1" applyAlignment="1">
      <alignment horizontal="center" vertical="center"/>
    </xf>
    <xf numFmtId="3" fontId="16" fillId="0" borderId="1" xfId="0" applyNumberFormat="1" applyFont="1" applyFill="1" applyBorder="1" applyAlignment="1">
      <alignment horizontal="left"/>
    </xf>
    <xf numFmtId="0" fontId="16" fillId="0" borderId="1" xfId="0" applyFont="1" applyFill="1" applyBorder="1" applyAlignment="1">
      <alignment horizontal="left" wrapText="1"/>
    </xf>
    <xf numFmtId="0" fontId="16" fillId="0" borderId="1" xfId="0" applyFont="1" applyFill="1" applyBorder="1" applyAlignment="1">
      <alignment horizontal="center"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left"/>
    </xf>
    <xf numFmtId="0" fontId="16" fillId="0" borderId="1" xfId="0" applyFont="1" applyFill="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left"/>
    </xf>
    <xf numFmtId="0" fontId="28" fillId="0" borderId="1" xfId="0" applyFont="1" applyBorder="1" applyAlignment="1">
      <alignment horizontal="center" wrapText="1"/>
    </xf>
    <xf numFmtId="0" fontId="28" fillId="0" borderId="1" xfId="0" applyFont="1" applyBorder="1" applyAlignment="1">
      <alignment horizontal="left" wrapText="1"/>
    </xf>
    <xf numFmtId="0" fontId="27" fillId="0" borderId="1" xfId="0" applyFont="1" applyBorder="1" applyAlignment="1">
      <alignment horizontal="left" wrapText="1"/>
    </xf>
    <xf numFmtId="0" fontId="25" fillId="0" borderId="1" xfId="5" applyFont="1" applyFill="1" applyBorder="1" applyAlignment="1">
      <alignment horizontal="left" vertical="center" wrapText="1"/>
    </xf>
    <xf numFmtId="0" fontId="16" fillId="0" borderId="1" xfId="5" applyFont="1" applyBorder="1" applyAlignment="1">
      <alignment horizontal="left" vertical="center" wrapText="1"/>
    </xf>
    <xf numFmtId="0" fontId="16" fillId="0" borderId="1" xfId="5" applyFont="1" applyFill="1" applyBorder="1" applyAlignment="1">
      <alignment horizontal="center" vertical="center" wrapText="1"/>
    </xf>
    <xf numFmtId="0" fontId="16" fillId="0" borderId="1" xfId="5" applyFont="1" applyFill="1" applyBorder="1" applyAlignment="1">
      <alignment horizontal="left" vertical="center" wrapText="1"/>
    </xf>
    <xf numFmtId="0" fontId="16" fillId="0" borderId="1" xfId="5" applyFont="1" applyBorder="1" applyAlignment="1">
      <alignment vertical="center" wrapText="1"/>
    </xf>
    <xf numFmtId="0" fontId="16" fillId="0" borderId="1" xfId="5" applyFont="1" applyBorder="1" applyAlignment="1">
      <alignment horizontal="center" vertical="center" wrapText="1"/>
    </xf>
    <xf numFmtId="0" fontId="22" fillId="0" borderId="1" xfId="5" applyFont="1" applyFill="1" applyBorder="1" applyAlignment="1">
      <alignment horizontal="center" vertical="center" wrapText="1"/>
    </xf>
    <xf numFmtId="0" fontId="8" fillId="0" borderId="1" xfId="0" applyFont="1" applyBorder="1" applyAlignment="1">
      <alignment vertical="center" wrapText="1"/>
    </xf>
    <xf numFmtId="0" fontId="12" fillId="0" borderId="1" xfId="0" applyNumberFormat="1" applyFont="1" applyFill="1" applyBorder="1" applyAlignment="1">
      <alignment vertical="center" wrapText="1"/>
    </xf>
    <xf numFmtId="0" fontId="7" fillId="0" borderId="9" xfId="0" applyFont="1" applyFill="1" applyBorder="1" applyAlignment="1">
      <alignment horizontal="left" wrapText="1"/>
    </xf>
    <xf numFmtId="0" fontId="14" fillId="0" borderId="9" xfId="0" applyFont="1" applyFill="1" applyBorder="1" applyAlignment="1">
      <alignment horizontal="left" wrapText="1"/>
    </xf>
    <xf numFmtId="2" fontId="13" fillId="0" borderId="1" xfId="0" applyNumberFormat="1" applyFont="1" applyFill="1" applyBorder="1" applyAlignment="1">
      <alignment horizontal="right"/>
    </xf>
    <xf numFmtId="1" fontId="13" fillId="0" borderId="1" xfId="0" applyNumberFormat="1" applyFont="1" applyFill="1" applyBorder="1"/>
    <xf numFmtId="2" fontId="13" fillId="0" borderId="1" xfId="0" applyNumberFormat="1" applyFont="1" applyFill="1" applyBorder="1"/>
    <xf numFmtId="0" fontId="26" fillId="0" borderId="1" xfId="0" applyNumberFormat="1" applyFont="1" applyFill="1" applyBorder="1"/>
    <xf numFmtId="3" fontId="14" fillId="0" borderId="1" xfId="0" applyNumberFormat="1" applyFont="1" applyFill="1" applyBorder="1" applyAlignment="1">
      <alignment vertical="center"/>
    </xf>
    <xf numFmtId="0" fontId="7" fillId="0" borderId="1" xfId="0" applyNumberFormat="1" applyFont="1" applyFill="1" applyBorder="1" applyAlignment="1">
      <alignment vertical="center" wrapText="1"/>
    </xf>
    <xf numFmtId="0" fontId="14" fillId="0" borderId="1" xfId="0" applyNumberFormat="1" applyFont="1" applyFill="1" applyBorder="1" applyAlignment="1">
      <alignment vertical="center"/>
    </xf>
    <xf numFmtId="0" fontId="26" fillId="0" borderId="1" xfId="0" applyNumberFormat="1" applyFont="1" applyFill="1" applyBorder="1" applyAlignment="1">
      <alignment horizontal="right"/>
    </xf>
    <xf numFmtId="0" fontId="27" fillId="0" borderId="1" xfId="0" applyNumberFormat="1" applyFont="1" applyBorder="1" applyAlignment="1">
      <alignment horizontal="right" wrapText="1"/>
    </xf>
    <xf numFmtId="0" fontId="14" fillId="0" borderId="15" xfId="0" applyFont="1" applyBorder="1" applyAlignment="1">
      <alignment horizontal="left" wrapText="1"/>
    </xf>
    <xf numFmtId="0" fontId="27" fillId="0" borderId="1" xfId="0" applyFont="1" applyFill="1" applyBorder="1" applyAlignment="1">
      <alignment horizontal="center" wrapText="1"/>
    </xf>
    <xf numFmtId="0" fontId="27" fillId="0" borderId="1" xfId="0" applyNumberFormat="1" applyFont="1" applyFill="1" applyBorder="1" applyAlignment="1">
      <alignment horizontal="right" wrapText="1"/>
    </xf>
    <xf numFmtId="0" fontId="27" fillId="0" borderId="15" xfId="0" applyFont="1" applyFill="1" applyBorder="1" applyAlignment="1">
      <alignment horizontal="left" wrapText="1"/>
    </xf>
    <xf numFmtId="0" fontId="27" fillId="0" borderId="19" xfId="0" applyFont="1" applyBorder="1" applyAlignment="1">
      <alignment horizontal="left" wrapText="1"/>
    </xf>
    <xf numFmtId="0" fontId="27" fillId="0" borderId="3" xfId="0" applyFont="1" applyBorder="1" applyAlignment="1">
      <alignment horizontal="center" wrapText="1"/>
    </xf>
    <xf numFmtId="0" fontId="5" fillId="0" borderId="1" xfId="0" applyFont="1" applyBorder="1" applyAlignment="1">
      <alignment vertical="center"/>
    </xf>
    <xf numFmtId="0" fontId="5" fillId="0" borderId="1" xfId="0" applyFont="1" applyBorder="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0" fontId="8" fillId="0" borderId="1" xfId="0" applyNumberFormat="1" applyFont="1" applyFill="1" applyBorder="1" applyAlignment="1">
      <alignment horizontal="center" vertical="center" wrapText="1"/>
    </xf>
    <xf numFmtId="0" fontId="22" fillId="0" borderId="1" xfId="0" applyNumberFormat="1" applyFont="1" applyBorder="1" applyAlignment="1">
      <alignment horizontal="left" vertical="center" wrapText="1"/>
    </xf>
    <xf numFmtId="0" fontId="22" fillId="0" borderId="1" xfId="0" applyNumberFormat="1" applyFont="1" applyBorder="1" applyAlignment="1">
      <alignment horizontal="right" vertical="center" wrapText="1"/>
    </xf>
    <xf numFmtId="0" fontId="22" fillId="0" borderId="1" xfId="0" applyNumberFormat="1" applyFont="1" applyBorder="1" applyAlignment="1">
      <alignment horizontal="left" vertical="center"/>
    </xf>
    <xf numFmtId="0" fontId="16" fillId="0" borderId="1" xfId="0" applyNumberFormat="1" applyFont="1" applyBorder="1" applyAlignment="1">
      <alignment horizontal="left" vertical="center" wrapText="1"/>
    </xf>
    <xf numFmtId="0" fontId="16" fillId="0" borderId="1" xfId="0" applyNumberFormat="1" applyFont="1" applyBorder="1" applyAlignment="1">
      <alignment horizontal="right" vertical="center" wrapText="1"/>
    </xf>
    <xf numFmtId="0" fontId="16" fillId="0" borderId="1" xfId="0" applyNumberFormat="1" applyFont="1" applyBorder="1" applyAlignment="1">
      <alignment horizontal="left" vertical="center"/>
    </xf>
    <xf numFmtId="0" fontId="22" fillId="0" borderId="1" xfId="0" applyNumberFormat="1" applyFont="1" applyBorder="1" applyAlignment="1">
      <alignment horizontal="center" vertical="center" wrapText="1"/>
    </xf>
    <xf numFmtId="1" fontId="31" fillId="0" borderId="1" xfId="0" applyNumberFormat="1" applyFont="1" applyFill="1" applyBorder="1" applyAlignment="1">
      <alignment horizontal="right" vertical="center" wrapText="1"/>
    </xf>
    <xf numFmtId="0" fontId="31" fillId="0" borderId="1" xfId="0" applyNumberFormat="1" applyFont="1" applyFill="1" applyBorder="1" applyAlignment="1">
      <alignment horizontal="left" vertical="center" wrapText="1"/>
    </xf>
    <xf numFmtId="3" fontId="30" fillId="0" borderId="1" xfId="0" applyNumberFormat="1" applyFont="1" applyFill="1" applyBorder="1" applyAlignment="1">
      <alignment horizontal="center" vertical="center" wrapText="1"/>
    </xf>
    <xf numFmtId="0" fontId="25"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5" fillId="0" borderId="1" xfId="0" applyNumberFormat="1" applyFont="1" applyBorder="1" applyAlignment="1">
      <alignment horizontal="left" vertical="center" wrapText="1"/>
    </xf>
    <xf numFmtId="0" fontId="35" fillId="0" borderId="1" xfId="0" applyNumberFormat="1" applyFont="1" applyBorder="1" applyAlignment="1">
      <alignment horizontal="right" vertical="center" wrapText="1"/>
    </xf>
    <xf numFmtId="0" fontId="36" fillId="0" borderId="1" xfId="0" applyNumberFormat="1" applyFont="1" applyBorder="1" applyAlignment="1">
      <alignment horizontal="left" vertical="center" wrapText="1"/>
    </xf>
    <xf numFmtId="0" fontId="37" fillId="0" borderId="1" xfId="0" applyNumberFormat="1" applyFont="1" applyFill="1" applyBorder="1" applyAlignment="1">
      <alignment horizontal="center" vertical="center" wrapText="1"/>
    </xf>
    <xf numFmtId="0" fontId="36" fillId="0" borderId="1" xfId="0" applyNumberFormat="1" applyFont="1" applyBorder="1" applyAlignment="1">
      <alignment horizontal="right" vertical="center" wrapText="1"/>
    </xf>
    <xf numFmtId="1" fontId="34" fillId="0" borderId="1" xfId="0" applyNumberFormat="1" applyFont="1" applyFill="1" applyBorder="1" applyAlignment="1">
      <alignment horizontal="right" vertical="center" wrapText="1"/>
    </xf>
    <xf numFmtId="0" fontId="34" fillId="0" borderId="1" xfId="0" applyNumberFormat="1"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3" fontId="25" fillId="0" borderId="0" xfId="0" applyNumberFormat="1" applyFont="1" applyFill="1" applyBorder="1" applyAlignment="1">
      <alignment horizontal="right" vertical="center" wrapText="1"/>
    </xf>
    <xf numFmtId="0" fontId="25" fillId="0" borderId="0" xfId="0" applyFont="1" applyFill="1" applyBorder="1" applyAlignment="1">
      <alignment horizontal="left" vertical="center"/>
    </xf>
    <xf numFmtId="0" fontId="34"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horizontal="right" vertical="center" wrapText="1"/>
    </xf>
    <xf numFmtId="0" fontId="37" fillId="0"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0" borderId="1" xfId="0" applyFont="1" applyBorder="1" applyAlignment="1">
      <alignment horizontal="right" vertical="center" wrapText="1"/>
    </xf>
    <xf numFmtId="0" fontId="34" fillId="0" borderId="1" xfId="0" applyFont="1" applyFill="1" applyBorder="1" applyAlignment="1">
      <alignment horizontal="right" vertical="center" wrapText="1"/>
    </xf>
    <xf numFmtId="0" fontId="34" fillId="0" borderId="1" xfId="0" applyFont="1" applyFill="1" applyBorder="1" applyAlignment="1">
      <alignment horizontal="left" vertical="center" wrapText="1"/>
    </xf>
    <xf numFmtId="0" fontId="37" fillId="0" borderId="1" xfId="0" applyFont="1" applyFill="1" applyBorder="1" applyAlignment="1">
      <alignment horizontal="right" vertical="center" wrapText="1"/>
    </xf>
    <xf numFmtId="0" fontId="37" fillId="0" borderId="1" xfId="0" applyFont="1" applyFill="1" applyBorder="1" applyAlignment="1">
      <alignment horizontal="left" vertical="center" wrapText="1"/>
    </xf>
    <xf numFmtId="0" fontId="27" fillId="0" borderId="0" xfId="0" applyFont="1" applyFill="1" applyBorder="1" applyAlignment="1">
      <alignment horizontal="left" vertical="center" wrapText="1"/>
    </xf>
    <xf numFmtId="3" fontId="31" fillId="0" borderId="1" xfId="0" applyNumberFormat="1"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0" fontId="16" fillId="0" borderId="1" xfId="0" applyFont="1" applyBorder="1" applyAlignment="1">
      <alignment horizontal="left" vertical="center" wrapText="1"/>
    </xf>
    <xf numFmtId="0" fontId="14" fillId="0" borderId="1" xfId="0" applyFont="1" applyFill="1" applyBorder="1" applyAlignment="1">
      <alignment horizont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1" xfId="0" applyFont="1" applyFill="1" applyBorder="1" applyAlignment="1">
      <alignment horizontal="center" vertical="center" wrapText="1"/>
    </xf>
    <xf numFmtId="0" fontId="3"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xf>
    <xf numFmtId="0" fontId="16" fillId="0" borderId="10" xfId="0" applyFont="1" applyBorder="1" applyAlignment="1">
      <alignment horizontal="center"/>
    </xf>
    <xf numFmtId="0" fontId="1" fillId="0" borderId="1" xfId="0" applyFont="1" applyBorder="1" applyAlignment="1">
      <alignment horizontal="center" vertical="center" wrapText="1"/>
    </xf>
    <xf numFmtId="3" fontId="7" fillId="0" borderId="0" xfId="0" applyNumberFormat="1" applyFont="1" applyAlignment="1">
      <alignment horizontal="center"/>
    </xf>
    <xf numFmtId="0" fontId="12" fillId="0" borderId="1" xfId="0" applyNumberFormat="1" applyFont="1" applyFill="1" applyBorder="1" applyAlignment="1">
      <alignment horizontal="center" wrapText="1"/>
    </xf>
    <xf numFmtId="3" fontId="12" fillId="0" borderId="1"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3" fontId="7"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5" fillId="0" borderId="1" xfId="0" applyFont="1" applyFill="1" applyBorder="1" applyAlignment="1">
      <alignment horizontal="center"/>
    </xf>
    <xf numFmtId="0" fontId="15" fillId="0" borderId="1" xfId="0" applyNumberFormat="1" applyFont="1" applyFill="1" applyBorder="1" applyAlignment="1">
      <alignment horizontal="center"/>
    </xf>
    <xf numFmtId="3" fontId="16" fillId="0" borderId="1" xfId="0" applyNumberFormat="1" applyFont="1" applyFill="1" applyBorder="1" applyAlignment="1">
      <alignment horizont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xf>
    <xf numFmtId="3" fontId="27" fillId="0" borderId="1" xfId="0" applyNumberFormat="1"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xf>
    <xf numFmtId="3" fontId="13" fillId="0" borderId="1" xfId="0" applyNumberFormat="1" applyFont="1" applyBorder="1" applyAlignment="1">
      <alignment horizontal="center" vertical="center"/>
    </xf>
    <xf numFmtId="0" fontId="8" fillId="0" borderId="0" xfId="0"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center" wrapText="1"/>
    </xf>
    <xf numFmtId="0" fontId="16" fillId="0" borderId="6" xfId="0" applyFont="1" applyFill="1" applyBorder="1" applyAlignment="1">
      <alignment horizontal="left" vertical="center" wrapText="1"/>
    </xf>
    <xf numFmtId="3" fontId="16" fillId="0" borderId="10" xfId="0" applyNumberFormat="1" applyFont="1" applyFill="1" applyBorder="1" applyAlignment="1">
      <alignment horizontal="center" vertical="center" wrapText="1"/>
    </xf>
    <xf numFmtId="0" fontId="22" fillId="0" borderId="1" xfId="0" applyFont="1" applyFill="1" applyBorder="1" applyAlignment="1">
      <alignment horizontal="center"/>
    </xf>
    <xf numFmtId="0" fontId="22" fillId="0" borderId="1" xfId="0" applyFont="1" applyFill="1" applyBorder="1" applyAlignment="1">
      <alignment horizontal="left" vertical="center"/>
    </xf>
    <xf numFmtId="0" fontId="22" fillId="0" borderId="1"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top" wrapText="1"/>
    </xf>
    <xf numFmtId="0" fontId="3" fillId="0" borderId="1" xfId="0" applyFont="1" applyFill="1" applyBorder="1" applyAlignment="1">
      <alignment horizontal="center"/>
    </xf>
    <xf numFmtId="3" fontId="3" fillId="0" borderId="1" xfId="0" applyNumberFormat="1" applyFont="1" applyFill="1" applyBorder="1"/>
    <xf numFmtId="0" fontId="22" fillId="0" borderId="1" xfId="0" applyFont="1" applyFill="1" applyBorder="1" applyAlignment="1">
      <alignment horizontal="center" wrapText="1"/>
    </xf>
    <xf numFmtId="0" fontId="22" fillId="0" borderId="1" xfId="0" applyFont="1" applyFill="1" applyBorder="1" applyAlignment="1">
      <alignment horizontal="left" wrapText="1"/>
    </xf>
    <xf numFmtId="0" fontId="25" fillId="0" borderId="1" xfId="0" applyFont="1" applyBorder="1" applyAlignment="1">
      <alignment horizontal="center" wrapText="1"/>
    </xf>
    <xf numFmtId="0" fontId="25" fillId="0" borderId="15" xfId="0" applyFont="1" applyBorder="1" applyAlignment="1">
      <alignment horizontal="left" wrapText="1"/>
    </xf>
    <xf numFmtId="3" fontId="25" fillId="0" borderId="1"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0" fontId="16" fillId="0" borderId="1" xfId="0" applyFont="1" applyBorder="1" applyAlignment="1">
      <alignment horizontal="center" wrapText="1"/>
    </xf>
    <xf numFmtId="0" fontId="16" fillId="0" borderId="16" xfId="0" applyFont="1" applyBorder="1" applyAlignment="1">
      <alignment horizontal="left" wrapText="1"/>
    </xf>
    <xf numFmtId="3" fontId="16" fillId="0" borderId="1" xfId="0" applyNumberFormat="1" applyFont="1" applyBorder="1" applyAlignment="1">
      <alignment horizontal="center" vertical="center" wrapText="1"/>
    </xf>
    <xf numFmtId="0" fontId="25" fillId="0" borderId="16" xfId="0" applyFont="1" applyBorder="1" applyAlignment="1">
      <alignment horizontal="left" wrapText="1"/>
    </xf>
    <xf numFmtId="0" fontId="25" fillId="0" borderId="16" xfId="0" applyFont="1" applyFill="1" applyBorder="1" applyAlignment="1">
      <alignment horizontal="left" wrapText="1"/>
    </xf>
    <xf numFmtId="3" fontId="25" fillId="0" borderId="1" xfId="0" applyNumberFormat="1" applyFont="1" applyFill="1" applyBorder="1" applyAlignment="1">
      <alignment horizontal="center" vertical="center" wrapText="1"/>
    </xf>
    <xf numFmtId="0" fontId="25" fillId="0" borderId="10" xfId="0" applyFont="1" applyBorder="1" applyAlignment="1">
      <alignment horizontal="center" wrapText="1"/>
    </xf>
    <xf numFmtId="0" fontId="25" fillId="0" borderId="17" xfId="0" applyFont="1" applyBorder="1" applyAlignment="1">
      <alignment horizontal="left" wrapText="1"/>
    </xf>
    <xf numFmtId="3" fontId="25" fillId="0" borderId="10" xfId="0" applyNumberFormat="1" applyFont="1" applyBorder="1" applyAlignment="1">
      <alignment horizontal="center" vertical="center" wrapText="1"/>
    </xf>
    <xf numFmtId="0" fontId="25" fillId="0" borderId="3" xfId="0" applyFont="1" applyBorder="1" applyAlignment="1">
      <alignment horizontal="left" wrapText="1"/>
    </xf>
    <xf numFmtId="0" fontId="3" fillId="0" borderId="0" xfId="0" applyFont="1"/>
    <xf numFmtId="0" fontId="3" fillId="0" borderId="0" xfId="0" applyFont="1" applyAlignment="1">
      <alignment horizontal="center" vertical="center"/>
    </xf>
    <xf numFmtId="0" fontId="16" fillId="0" borderId="10" xfId="0" applyFont="1" applyFill="1" applyBorder="1" applyAlignment="1">
      <alignment horizontal="center" vertical="center" wrapText="1"/>
    </xf>
    <xf numFmtId="3" fontId="22" fillId="0" borderId="1" xfId="0" applyNumberFormat="1" applyFont="1" applyFill="1" applyBorder="1" applyAlignment="1">
      <alignment horizontal="center" vertical="center"/>
    </xf>
    <xf numFmtId="3" fontId="16" fillId="0" borderId="1" xfId="0" applyNumberFormat="1" applyFont="1" applyFill="1" applyBorder="1" applyAlignment="1">
      <alignment vertical="center"/>
    </xf>
    <xf numFmtId="0" fontId="3" fillId="0" borderId="1" xfId="0" applyNumberFormat="1" applyFont="1" applyFill="1" applyBorder="1" applyAlignment="1">
      <alignment vertical="center" wrapText="1"/>
    </xf>
    <xf numFmtId="0" fontId="16" fillId="0" borderId="1" xfId="0" applyNumberFormat="1" applyFont="1" applyFill="1" applyBorder="1" applyAlignment="1">
      <alignment vertical="center"/>
    </xf>
    <xf numFmtId="0" fontId="39" fillId="0" borderId="1" xfId="0" applyFont="1" applyBorder="1"/>
    <xf numFmtId="0" fontId="25" fillId="0" borderId="1" xfId="0" applyFont="1" applyFill="1" applyBorder="1" applyAlignment="1">
      <alignment horizontal="center" wrapText="1"/>
    </xf>
    <xf numFmtId="0" fontId="25" fillId="0" borderId="3" xfId="0" applyFont="1" applyBorder="1" applyAlignment="1">
      <alignment horizontal="center" wrapText="1"/>
    </xf>
    <xf numFmtId="0" fontId="8" fillId="0" borderId="1" xfId="0" applyFont="1" applyBorder="1"/>
    <xf numFmtId="0"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0" xfId="0" applyFont="1" applyFill="1" applyBorder="1" applyAlignment="1">
      <alignment vertical="center" wrapText="1"/>
    </xf>
    <xf numFmtId="0" fontId="22" fillId="0" borderId="1" xfId="0" applyFont="1" applyFill="1" applyBorder="1" applyAlignment="1">
      <alignment vertical="center"/>
    </xf>
    <xf numFmtId="0" fontId="3" fillId="0" borderId="9" xfId="0" applyFont="1" applyFill="1" applyBorder="1" applyAlignment="1">
      <alignment vertical="center" wrapText="1"/>
    </xf>
    <xf numFmtId="0" fontId="16" fillId="0" borderId="9" xfId="0" applyFont="1" applyFill="1" applyBorder="1" applyAlignment="1">
      <alignment vertical="center" wrapText="1"/>
    </xf>
    <xf numFmtId="0" fontId="16" fillId="0" borderId="1" xfId="0" applyNumberFormat="1" applyFont="1" applyFill="1" applyBorder="1" applyAlignment="1">
      <alignment vertical="center" wrapText="1"/>
    </xf>
    <xf numFmtId="3" fontId="16" fillId="0" borderId="10" xfId="0" applyNumberFormat="1" applyFont="1" applyFill="1" applyBorder="1" applyAlignment="1">
      <alignment vertical="center" wrapText="1"/>
    </xf>
    <xf numFmtId="0" fontId="22" fillId="0" borderId="1" xfId="0" applyNumberFormat="1" applyFont="1" applyFill="1" applyBorder="1" applyAlignment="1">
      <alignment vertical="center"/>
    </xf>
    <xf numFmtId="0" fontId="40" fillId="0" borderId="1" xfId="0" applyNumberFormat="1" applyFont="1" applyFill="1" applyBorder="1" applyAlignment="1">
      <alignment vertical="center"/>
    </xf>
    <xf numFmtId="0" fontId="40" fillId="0" borderId="1" xfId="0" applyFont="1" applyFill="1" applyBorder="1" applyAlignment="1">
      <alignment vertical="center"/>
    </xf>
    <xf numFmtId="3" fontId="22" fillId="0" borderId="1" xfId="0" applyNumberFormat="1" applyFont="1" applyFill="1" applyBorder="1" applyAlignment="1">
      <alignment vertical="center"/>
    </xf>
    <xf numFmtId="0" fontId="16" fillId="0" borderId="1" xfId="1" applyNumberFormat="1" applyFont="1" applyFill="1" applyBorder="1" applyAlignment="1">
      <alignment vertical="center" wrapText="1"/>
    </xf>
    <xf numFmtId="0" fontId="22" fillId="0" borderId="1" xfId="0" applyFont="1" applyBorder="1" applyAlignment="1">
      <alignment vertical="center"/>
    </xf>
    <xf numFmtId="0" fontId="22" fillId="0" borderId="1"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vertical="center" wrapText="1"/>
    </xf>
    <xf numFmtId="0" fontId="34" fillId="2" borderId="1" xfId="0" applyNumberFormat="1" applyFont="1" applyFill="1" applyBorder="1" applyAlignment="1">
      <alignment horizontal="center" vertical="center" wrapText="1"/>
    </xf>
    <xf numFmtId="0" fontId="34" fillId="2" borderId="1" xfId="0" applyNumberFormat="1" applyFont="1" applyFill="1" applyBorder="1" applyAlignment="1">
      <alignment horizontal="left" vertical="center" wrapText="1"/>
    </xf>
    <xf numFmtId="0" fontId="34" fillId="2" borderId="1" xfId="0" applyNumberFormat="1" applyFont="1" applyFill="1" applyBorder="1" applyAlignment="1">
      <alignment horizontal="right" vertical="center" wrapText="1"/>
    </xf>
    <xf numFmtId="0" fontId="25" fillId="2" borderId="0" xfId="0" applyFont="1" applyFill="1" applyBorder="1" applyAlignment="1">
      <alignment vertical="center" wrapText="1"/>
    </xf>
    <xf numFmtId="0" fontId="35" fillId="2" borderId="1" xfId="0" applyNumberFormat="1" applyFont="1" applyFill="1" applyBorder="1" applyAlignment="1">
      <alignment horizontal="left" vertical="center" wrapText="1"/>
    </xf>
    <xf numFmtId="0" fontId="35" fillId="2" borderId="1" xfId="0" applyNumberFormat="1" applyFont="1" applyFill="1" applyBorder="1" applyAlignment="1">
      <alignment horizontal="right" vertical="center" wrapText="1"/>
    </xf>
    <xf numFmtId="0" fontId="36" fillId="2" borderId="1" xfId="0" applyNumberFormat="1" applyFont="1" applyFill="1" applyBorder="1" applyAlignment="1">
      <alignment horizontal="left" vertical="center" wrapText="1"/>
    </xf>
    <xf numFmtId="0" fontId="37" fillId="2" borderId="1" xfId="0" applyNumberFormat="1" applyFont="1" applyFill="1" applyBorder="1" applyAlignment="1">
      <alignment horizontal="center" vertical="center" wrapText="1"/>
    </xf>
    <xf numFmtId="0" fontId="36" fillId="2" borderId="1" xfId="0" applyNumberFormat="1" applyFont="1" applyFill="1" applyBorder="1" applyAlignment="1">
      <alignment horizontal="right" vertical="center" wrapText="1"/>
    </xf>
    <xf numFmtId="0" fontId="34" fillId="2" borderId="10" xfId="0" applyNumberFormat="1" applyFont="1" applyFill="1" applyBorder="1" applyAlignment="1">
      <alignment horizontal="center" vertical="center" wrapText="1"/>
    </xf>
    <xf numFmtId="0" fontId="34" fillId="2" borderId="10" xfId="0" applyNumberFormat="1" applyFont="1" applyFill="1" applyBorder="1" applyAlignment="1">
      <alignment horizontal="left" vertical="center" wrapText="1"/>
    </xf>
    <xf numFmtId="0" fontId="34" fillId="2" borderId="10" xfId="0" applyNumberFormat="1" applyFont="1" applyFill="1" applyBorder="1" applyAlignment="1">
      <alignment horizontal="right" vertical="center" wrapText="1"/>
    </xf>
    <xf numFmtId="0" fontId="35" fillId="2" borderId="1" xfId="0" applyNumberFormat="1" applyFont="1" applyFill="1" applyBorder="1" applyAlignment="1">
      <alignment horizontal="center" vertical="center"/>
    </xf>
    <xf numFmtId="0" fontId="35" fillId="2" borderId="1" xfId="0" applyNumberFormat="1" applyFont="1" applyFill="1" applyBorder="1"/>
    <xf numFmtId="0" fontId="35" fillId="2" borderId="1" xfId="0" applyNumberFormat="1" applyFont="1" applyFill="1" applyBorder="1" applyAlignment="1">
      <alignment horizontal="right" vertical="center"/>
    </xf>
    <xf numFmtId="0" fontId="36" fillId="2" borderId="1" xfId="0" applyNumberFormat="1" applyFont="1" applyFill="1" applyBorder="1" applyAlignment="1">
      <alignment horizontal="center" vertical="center"/>
    </xf>
    <xf numFmtId="0" fontId="36" fillId="2" borderId="1" xfId="0" applyNumberFormat="1" applyFont="1" applyFill="1" applyBorder="1"/>
    <xf numFmtId="0" fontId="36" fillId="2" borderId="1" xfId="0" applyNumberFormat="1" applyFont="1" applyFill="1" applyBorder="1" applyAlignment="1">
      <alignment horizontal="right" vertical="center"/>
    </xf>
    <xf numFmtId="0" fontId="37" fillId="2" borderId="1" xfId="0" applyNumberFormat="1" applyFont="1" applyFill="1" applyBorder="1" applyAlignment="1">
      <alignment horizontal="left" vertical="center" wrapText="1"/>
    </xf>
    <xf numFmtId="0" fontId="35" fillId="2" borderId="1" xfId="0" applyNumberFormat="1" applyFont="1" applyFill="1" applyBorder="1" applyAlignment="1">
      <alignment horizontal="left" vertical="top"/>
    </xf>
    <xf numFmtId="0" fontId="35" fillId="2" borderId="1" xfId="0" applyNumberFormat="1" applyFont="1" applyFill="1" applyBorder="1" applyAlignment="1">
      <alignment horizontal="left" vertical="top" wrapText="1"/>
    </xf>
    <xf numFmtId="0" fontId="36" fillId="2" borderId="1" xfId="0" applyNumberFormat="1" applyFont="1" applyFill="1" applyBorder="1" applyAlignment="1">
      <alignment horizontal="left" vertical="top"/>
    </xf>
    <xf numFmtId="0" fontId="36" fillId="2" borderId="1" xfId="0" applyNumberFormat="1" applyFont="1" applyFill="1" applyBorder="1" applyAlignment="1">
      <alignment horizontal="left" vertical="top" wrapText="1"/>
    </xf>
    <xf numFmtId="0" fontId="36" fillId="2" borderId="1" xfId="6" applyNumberFormat="1" applyFont="1" applyFill="1" applyBorder="1" applyAlignment="1">
      <alignment horizontal="center" vertical="center" wrapText="1"/>
    </xf>
    <xf numFmtId="0" fontId="36" fillId="2" borderId="1" xfId="6" applyNumberFormat="1" applyFont="1" applyFill="1" applyBorder="1" applyAlignment="1">
      <alignment vertical="center" wrapText="1"/>
    </xf>
    <xf numFmtId="0" fontId="36" fillId="2" borderId="1" xfId="1" applyNumberFormat="1" applyFont="1" applyFill="1" applyBorder="1" applyAlignment="1">
      <alignment horizontal="right" vertical="center" wrapText="1"/>
    </xf>
    <xf numFmtId="0" fontId="36" fillId="2" borderId="1" xfId="6" applyNumberFormat="1" applyFont="1" applyFill="1" applyBorder="1" applyAlignment="1">
      <alignment horizontal="left" vertical="center" wrapText="1"/>
    </xf>
    <xf numFmtId="0" fontId="36" fillId="2" borderId="1" xfId="6" applyNumberFormat="1" applyFont="1" applyFill="1" applyBorder="1"/>
    <xf numFmtId="0" fontId="36" fillId="2" borderId="10" xfId="1" applyNumberFormat="1" applyFont="1" applyFill="1" applyBorder="1" applyAlignment="1">
      <alignment horizontal="right" vertical="center" wrapText="1"/>
    </xf>
    <xf numFmtId="0" fontId="36" fillId="2" borderId="3" xfId="6" applyNumberFormat="1" applyFont="1" applyFill="1" applyBorder="1"/>
    <xf numFmtId="0" fontId="36" fillId="2" borderId="5" xfId="6" applyNumberFormat="1" applyFont="1" applyFill="1" applyBorder="1" applyAlignment="1">
      <alignment vertical="center" wrapText="1"/>
    </xf>
    <xf numFmtId="0" fontId="36" fillId="2" borderId="11" xfId="1" applyNumberFormat="1" applyFont="1" applyFill="1" applyBorder="1" applyAlignment="1">
      <alignment horizontal="right" vertical="center" wrapText="1"/>
    </xf>
    <xf numFmtId="0" fontId="36" fillId="2" borderId="1" xfId="0" applyNumberFormat="1" applyFont="1" applyFill="1" applyBorder="1" applyAlignment="1">
      <alignment wrapText="1"/>
    </xf>
    <xf numFmtId="0" fontId="36" fillId="2" borderId="20" xfId="6" applyNumberFormat="1" applyFont="1" applyFill="1" applyBorder="1"/>
    <xf numFmtId="0" fontId="36" fillId="2" borderId="11" xfId="0" applyNumberFormat="1" applyFont="1" applyFill="1" applyBorder="1" applyAlignment="1">
      <alignment horizontal="right" vertical="center" wrapText="1"/>
    </xf>
    <xf numFmtId="0" fontId="36" fillId="2" borderId="11" xfId="0" applyNumberFormat="1" applyFont="1" applyFill="1" applyBorder="1" applyAlignment="1">
      <alignment horizontal="left" vertical="top" wrapText="1"/>
    </xf>
    <xf numFmtId="0" fontId="36" fillId="2" borderId="11" xfId="0" applyNumberFormat="1" applyFont="1" applyFill="1" applyBorder="1" applyAlignment="1">
      <alignment horizontal="right" vertical="center"/>
    </xf>
    <xf numFmtId="0" fontId="36" fillId="2" borderId="11" xfId="0" applyNumberFormat="1" applyFont="1" applyFill="1" applyBorder="1"/>
    <xf numFmtId="0" fontId="36" fillId="2" borderId="1" xfId="0" applyNumberFormat="1" applyFont="1" applyFill="1" applyBorder="1" applyAlignment="1">
      <alignment horizontal="left"/>
    </xf>
    <xf numFmtId="0" fontId="36" fillId="2" borderId="1" xfId="0" applyNumberFormat="1" applyFont="1" applyFill="1" applyBorder="1" applyAlignment="1">
      <alignment horizontal="center" vertical="center" wrapText="1"/>
    </xf>
    <xf numFmtId="0" fontId="36" fillId="2" borderId="1" xfId="0" applyNumberFormat="1" applyFont="1" applyFill="1" applyBorder="1" applyAlignment="1">
      <alignment vertical="center" wrapText="1"/>
    </xf>
    <xf numFmtId="0" fontId="31" fillId="2" borderId="1" xfId="0" applyNumberFormat="1" applyFont="1" applyFill="1" applyBorder="1" applyAlignment="1">
      <alignment horizontal="center" vertical="center" wrapText="1"/>
    </xf>
    <xf numFmtId="0" fontId="31" fillId="2" borderId="1" xfId="0" applyNumberFormat="1" applyFont="1" applyFill="1" applyBorder="1" applyAlignment="1">
      <alignment horizontal="left" vertical="center" wrapText="1"/>
    </xf>
    <xf numFmtId="0" fontId="31" fillId="2" borderId="1" xfId="0" applyNumberFormat="1" applyFont="1" applyFill="1" applyBorder="1" applyAlignment="1">
      <alignment horizontal="right" vertical="center" wrapText="1"/>
    </xf>
    <xf numFmtId="0" fontId="31" fillId="2" borderId="1" xfId="0" applyNumberFormat="1" applyFont="1" applyFill="1" applyBorder="1" applyAlignment="1">
      <alignment horizontal="left" vertical="center"/>
    </xf>
    <xf numFmtId="0" fontId="22" fillId="2" borderId="1" xfId="0" applyNumberFormat="1" applyFont="1" applyFill="1" applyBorder="1" applyAlignment="1">
      <alignment horizontal="left" vertical="center" wrapText="1"/>
    </xf>
    <xf numFmtId="0" fontId="22" fillId="2" borderId="1" xfId="0" applyNumberFormat="1" applyFont="1" applyFill="1" applyBorder="1" applyAlignment="1">
      <alignment horizontal="right" vertical="center" wrapText="1"/>
    </xf>
    <xf numFmtId="0" fontId="22" fillId="2" borderId="1" xfId="0" applyNumberFormat="1" applyFont="1" applyFill="1" applyBorder="1" applyAlignment="1">
      <alignment horizontal="left" vertical="center"/>
    </xf>
    <xf numFmtId="0" fontId="16" fillId="2" borderId="1" xfId="0" applyNumberFormat="1" applyFont="1" applyFill="1" applyBorder="1" applyAlignment="1">
      <alignment horizontal="left" vertical="center" wrapText="1"/>
    </xf>
    <xf numFmtId="0" fontId="16" fillId="2" borderId="1" xfId="0" applyNumberFormat="1" applyFont="1" applyFill="1" applyBorder="1" applyAlignment="1">
      <alignment horizontal="right" vertical="center" wrapText="1"/>
    </xf>
    <xf numFmtId="0" fontId="16" fillId="2" borderId="1" xfId="0" applyNumberFormat="1" applyFont="1" applyFill="1" applyBorder="1" applyAlignment="1">
      <alignment horizontal="left" vertical="center"/>
    </xf>
    <xf numFmtId="0" fontId="31" fillId="2" borderId="10" xfId="0" applyNumberFormat="1" applyFont="1" applyFill="1" applyBorder="1" applyAlignment="1">
      <alignment horizontal="center" vertical="center" wrapText="1"/>
    </xf>
    <xf numFmtId="0" fontId="31" fillId="2" borderId="10" xfId="0" applyNumberFormat="1" applyFont="1" applyFill="1" applyBorder="1" applyAlignment="1">
      <alignment horizontal="left" vertical="center" wrapText="1"/>
    </xf>
    <xf numFmtId="0" fontId="31" fillId="2" borderId="10" xfId="0" applyNumberFormat="1" applyFont="1" applyFill="1" applyBorder="1" applyAlignment="1">
      <alignment horizontal="right" vertical="center" wrapText="1"/>
    </xf>
    <xf numFmtId="0" fontId="22" fillId="2" borderId="1" xfId="0" applyNumberFormat="1" applyFont="1" applyFill="1" applyBorder="1" applyAlignment="1">
      <alignment horizontal="center" vertical="center"/>
    </xf>
    <xf numFmtId="0" fontId="22" fillId="2" borderId="1" xfId="0" applyNumberFormat="1" applyFont="1" applyFill="1" applyBorder="1"/>
    <xf numFmtId="0" fontId="22" fillId="2" borderId="1" xfId="0" applyNumberFormat="1" applyFont="1" applyFill="1" applyBorder="1" applyAlignment="1">
      <alignment horizontal="right" vertical="center"/>
    </xf>
    <xf numFmtId="0" fontId="16" fillId="2" borderId="1" xfId="0" applyNumberFormat="1" applyFont="1" applyFill="1" applyBorder="1" applyAlignment="1">
      <alignment horizontal="center" vertical="center"/>
    </xf>
    <xf numFmtId="0" fontId="16" fillId="2" borderId="1" xfId="0" applyNumberFormat="1" applyFont="1" applyFill="1" applyBorder="1"/>
    <xf numFmtId="0" fontId="16" fillId="2" borderId="1" xfId="0" applyNumberFormat="1" applyFont="1" applyFill="1" applyBorder="1" applyAlignment="1">
      <alignment horizontal="right" vertical="center"/>
    </xf>
    <xf numFmtId="0" fontId="22" fillId="2" borderId="1" xfId="0" applyNumberFormat="1" applyFont="1" applyFill="1" applyBorder="1" applyAlignment="1">
      <alignment horizontal="left"/>
    </xf>
    <xf numFmtId="0" fontId="16" fillId="2" borderId="1" xfId="0" applyNumberFormat="1" applyFont="1" applyFill="1" applyBorder="1" applyAlignment="1">
      <alignment horizontal="left"/>
    </xf>
    <xf numFmtId="0" fontId="25" fillId="2" borderId="1" xfId="0" applyNumberFormat="1" applyFont="1" applyFill="1" applyBorder="1" applyAlignment="1">
      <alignment horizontal="left" vertical="center" wrapText="1"/>
    </xf>
    <xf numFmtId="0" fontId="25" fillId="2" borderId="1" xfId="0" applyNumberFormat="1" applyFont="1" applyFill="1" applyBorder="1" applyAlignment="1">
      <alignment horizontal="left" vertical="center"/>
    </xf>
    <xf numFmtId="0" fontId="22" fillId="2" borderId="1" xfId="6" applyNumberFormat="1" applyFont="1" applyFill="1" applyBorder="1" applyAlignment="1">
      <alignment horizontal="center" vertical="center" wrapText="1"/>
    </xf>
    <xf numFmtId="0" fontId="16" fillId="2" borderId="1" xfId="6" applyNumberFormat="1" applyFont="1" applyFill="1" applyBorder="1" applyAlignment="1">
      <alignment vertical="center" wrapText="1"/>
    </xf>
    <xf numFmtId="0" fontId="16" fillId="2" borderId="1" xfId="1" applyNumberFormat="1" applyFont="1" applyFill="1" applyBorder="1" applyAlignment="1">
      <alignment horizontal="right" vertical="center" wrapText="1"/>
    </xf>
    <xf numFmtId="0" fontId="16" fillId="2" borderId="1" xfId="6" applyNumberFormat="1" applyFont="1" applyFill="1" applyBorder="1" applyAlignment="1">
      <alignment horizontal="left" vertical="center"/>
    </xf>
    <xf numFmtId="0" fontId="16" fillId="2" borderId="10" xfId="1" applyNumberFormat="1" applyFont="1" applyFill="1" applyBorder="1" applyAlignment="1">
      <alignment horizontal="right" vertical="center" wrapText="1"/>
    </xf>
    <xf numFmtId="0" fontId="16" fillId="2" borderId="5" xfId="6" applyNumberFormat="1" applyFont="1" applyFill="1" applyBorder="1" applyAlignment="1">
      <alignment vertical="center" wrapText="1"/>
    </xf>
    <xf numFmtId="0" fontId="16" fillId="2" borderId="11" xfId="1" applyNumberFormat="1" applyFont="1" applyFill="1" applyBorder="1" applyAlignment="1">
      <alignment horizontal="right" vertical="center" wrapText="1"/>
    </xf>
    <xf numFmtId="0" fontId="16" fillId="2" borderId="20" xfId="6" applyNumberFormat="1" applyFont="1" applyFill="1" applyBorder="1"/>
    <xf numFmtId="0" fontId="16" fillId="2" borderId="11" xfId="0" applyNumberFormat="1" applyFont="1" applyFill="1" applyBorder="1"/>
    <xf numFmtId="0" fontId="16" fillId="2" borderId="1" xfId="6" applyNumberFormat="1" applyFont="1" applyFill="1" applyBorder="1"/>
    <xf numFmtId="0" fontId="16" fillId="2" borderId="1" xfId="0" applyNumberFormat="1" applyFont="1" applyFill="1" applyBorder="1" applyAlignment="1">
      <alignment horizontal="center" vertical="center" wrapText="1"/>
    </xf>
    <xf numFmtId="0" fontId="16" fillId="2" borderId="1" xfId="0" applyNumberFormat="1" applyFont="1" applyFill="1" applyBorder="1" applyAlignment="1">
      <alignment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1" fontId="34" fillId="2" borderId="1" xfId="0" applyNumberFormat="1" applyFont="1" applyFill="1" applyBorder="1" applyAlignment="1">
      <alignment horizontal="right" vertical="center" wrapText="1"/>
    </xf>
    <xf numFmtId="0" fontId="35" fillId="2" borderId="1" xfId="0" applyFont="1" applyFill="1" applyBorder="1" applyAlignment="1">
      <alignment horizontal="left" vertical="center" wrapText="1"/>
    </xf>
    <xf numFmtId="0" fontId="35" fillId="2" borderId="1" xfId="0" applyFont="1" applyFill="1" applyBorder="1" applyAlignment="1">
      <alignment horizontal="right" vertical="center" wrapText="1"/>
    </xf>
    <xf numFmtId="0" fontId="37"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right" vertical="center" wrapText="1"/>
    </xf>
    <xf numFmtId="0" fontId="34" fillId="2" borderId="10" xfId="0" applyFont="1" applyFill="1" applyBorder="1" applyAlignment="1">
      <alignment horizontal="center" vertical="center" wrapText="1"/>
    </xf>
    <xf numFmtId="0" fontId="34" fillId="2" borderId="10" xfId="0" applyFont="1" applyFill="1" applyBorder="1" applyAlignment="1">
      <alignment horizontal="left" vertical="center" wrapText="1"/>
    </xf>
    <xf numFmtId="0" fontId="34" fillId="2" borderId="10" xfId="0" applyFont="1" applyFill="1" applyBorder="1" applyAlignment="1">
      <alignment horizontal="right" vertical="center" wrapText="1"/>
    </xf>
    <xf numFmtId="0" fontId="37" fillId="2" borderId="1" xfId="0" applyFont="1" applyFill="1" applyBorder="1" applyAlignment="1">
      <alignment horizontal="left" vertical="center" wrapText="1"/>
    </xf>
    <xf numFmtId="0" fontId="35" fillId="2" borderId="1" xfId="6" applyFont="1" applyFill="1" applyBorder="1" applyAlignment="1">
      <alignment horizontal="center" vertical="center"/>
    </xf>
    <xf numFmtId="0" fontId="35" fillId="2" borderId="1" xfId="6" applyFont="1" applyFill="1" applyBorder="1"/>
    <xf numFmtId="0" fontId="35" fillId="2" borderId="1" xfId="1" applyNumberFormat="1" applyFont="1" applyFill="1" applyBorder="1" applyAlignment="1">
      <alignment horizontal="right" vertical="center" wrapText="1"/>
    </xf>
    <xf numFmtId="0" fontId="36" fillId="2" borderId="1" xfId="6" applyFont="1" applyFill="1" applyBorder="1" applyAlignment="1">
      <alignment horizontal="center" vertical="center"/>
    </xf>
    <xf numFmtId="0" fontId="36" fillId="2" borderId="1" xfId="6" applyFont="1" applyFill="1" applyBorder="1"/>
    <xf numFmtId="0" fontId="36" fillId="2" borderId="1" xfId="6" applyFont="1" applyFill="1" applyBorder="1" applyAlignment="1">
      <alignment horizontal="left" vertical="center" wrapText="1"/>
    </xf>
    <xf numFmtId="0" fontId="35" fillId="2" borderId="1" xfId="6" applyFont="1" applyFill="1" applyBorder="1" applyAlignment="1">
      <alignment horizontal="left" vertical="center" wrapText="1"/>
    </xf>
    <xf numFmtId="0" fontId="36" fillId="2" borderId="1" xfId="6" applyFont="1" applyFill="1" applyBorder="1" applyAlignment="1">
      <alignment horizontal="right" vertical="center"/>
    </xf>
    <xf numFmtId="0" fontId="35" fillId="2" borderId="1" xfId="6" applyFont="1" applyFill="1" applyBorder="1" applyAlignment="1">
      <alignment horizontal="right" vertical="center"/>
    </xf>
    <xf numFmtId="0" fontId="36" fillId="2" borderId="1" xfId="6" applyFont="1" applyFill="1" applyBorder="1" applyAlignment="1">
      <alignment vertical="center"/>
    </xf>
    <xf numFmtId="0" fontId="35" fillId="2" borderId="1" xfId="6" applyFont="1" applyFill="1" applyBorder="1" applyAlignment="1">
      <alignment vertical="center"/>
    </xf>
    <xf numFmtId="0" fontId="36" fillId="2" borderId="1" xfId="6" applyFont="1" applyFill="1" applyBorder="1" applyAlignment="1">
      <alignment horizontal="center" vertical="center" wrapText="1"/>
    </xf>
    <xf numFmtId="0" fontId="36" fillId="2" borderId="1" xfId="6" applyFont="1" applyFill="1" applyBorder="1" applyAlignment="1">
      <alignment vertical="center" wrapText="1"/>
    </xf>
    <xf numFmtId="0" fontId="36" fillId="2" borderId="1" xfId="1" applyNumberFormat="1" applyFont="1" applyFill="1" applyBorder="1" applyAlignment="1">
      <alignment horizontal="right" vertical="center"/>
    </xf>
    <xf numFmtId="0" fontId="36" fillId="2" borderId="3" xfId="6" applyFont="1" applyFill="1" applyBorder="1"/>
    <xf numFmtId="0" fontId="36" fillId="2" borderId="5" xfId="6" applyFont="1" applyFill="1" applyBorder="1" applyAlignment="1">
      <alignment vertical="center" wrapText="1"/>
    </xf>
    <xf numFmtId="0" fontId="36" fillId="2" borderId="1" xfId="0" applyFont="1" applyFill="1" applyBorder="1" applyAlignment="1">
      <alignment horizontal="center" vertical="center"/>
    </xf>
    <xf numFmtId="3" fontId="36" fillId="2" borderId="1" xfId="0" applyNumberFormat="1" applyFont="1" applyFill="1" applyBorder="1"/>
    <xf numFmtId="3" fontId="36" fillId="2" borderId="20" xfId="6" applyNumberFormat="1" applyFont="1" applyFill="1" applyBorder="1"/>
    <xf numFmtId="0" fontId="36" fillId="2" borderId="1" xfId="0" applyFont="1" applyFill="1" applyBorder="1"/>
    <xf numFmtId="3" fontId="36" fillId="2" borderId="11" xfId="0" applyNumberFormat="1" applyFont="1" applyFill="1" applyBorder="1"/>
    <xf numFmtId="3" fontId="36" fillId="2" borderId="1" xfId="0" applyNumberFormat="1" applyFont="1" applyFill="1" applyBorder="1" applyAlignment="1">
      <alignment horizontal="left" vertical="center" wrapText="1"/>
    </xf>
    <xf numFmtId="3" fontId="36" fillId="2" borderId="1" xfId="0" applyNumberFormat="1" applyFont="1" applyFill="1" applyBorder="1" applyAlignment="1">
      <alignment horizontal="left"/>
    </xf>
    <xf numFmtId="0" fontId="31" fillId="2"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1" fontId="31" fillId="2" borderId="1" xfId="0" applyNumberFormat="1" applyFont="1" applyFill="1" applyBorder="1" applyAlignment="1">
      <alignment horizontal="righ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righ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right" vertical="center" wrapText="1"/>
    </xf>
    <xf numFmtId="3" fontId="25" fillId="2" borderId="1" xfId="0" applyNumberFormat="1" applyFont="1" applyFill="1" applyBorder="1" applyAlignment="1">
      <alignment horizontal="right" vertical="center" wrapText="1"/>
    </xf>
    <xf numFmtId="3" fontId="25" fillId="2" borderId="1" xfId="0" applyNumberFormat="1" applyFont="1" applyFill="1" applyBorder="1" applyAlignment="1">
      <alignment horizontal="left" vertical="center" wrapText="1"/>
    </xf>
    <xf numFmtId="0" fontId="31" fillId="2" borderId="0" xfId="0" applyFont="1" applyFill="1" applyBorder="1" applyAlignment="1">
      <alignment vertical="center" wrapText="1"/>
    </xf>
    <xf numFmtId="3" fontId="31" fillId="2" borderId="1" xfId="0" applyNumberFormat="1" applyFont="1" applyFill="1" applyBorder="1" applyAlignment="1">
      <alignment horizontal="right" vertical="center" wrapText="1"/>
    </xf>
    <xf numFmtId="3" fontId="31" fillId="2" borderId="1" xfId="0" applyNumberFormat="1" applyFont="1" applyFill="1" applyBorder="1" applyAlignment="1">
      <alignment horizontal="left" vertical="center" wrapText="1"/>
    </xf>
    <xf numFmtId="0" fontId="22" fillId="2" borderId="1" xfId="0" applyNumberFormat="1" applyFont="1" applyFill="1" applyBorder="1" applyAlignment="1">
      <alignment horizontal="center" vertical="center" wrapText="1"/>
    </xf>
    <xf numFmtId="0" fontId="25" fillId="2" borderId="1" xfId="0" applyNumberFormat="1" applyFont="1" applyFill="1" applyBorder="1" applyAlignment="1">
      <alignment horizontal="right" vertical="center" wrapText="1"/>
    </xf>
    <xf numFmtId="0" fontId="22" fillId="2" borderId="1" xfId="0" applyNumberFormat="1" applyFont="1" applyFill="1" applyBorder="1" applyAlignment="1">
      <alignment horizontal="center"/>
    </xf>
    <xf numFmtId="0" fontId="16" fillId="2" borderId="1" xfId="0" applyNumberFormat="1" applyFont="1" applyFill="1" applyBorder="1" applyAlignment="1">
      <alignment horizontal="center"/>
    </xf>
    <xf numFmtId="0" fontId="25"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top"/>
    </xf>
    <xf numFmtId="0" fontId="22" fillId="2" borderId="1" xfId="0" applyNumberFormat="1" applyFont="1" applyFill="1" applyBorder="1" applyAlignment="1">
      <alignment horizontal="left" vertical="top"/>
    </xf>
    <xf numFmtId="0" fontId="22" fillId="2" borderId="1" xfId="0" applyNumberFormat="1" applyFont="1" applyFill="1" applyBorder="1" applyAlignment="1">
      <alignment horizontal="justify" vertical="top"/>
    </xf>
    <xf numFmtId="0" fontId="16" fillId="2" borderId="1" xfId="0" applyNumberFormat="1" applyFont="1" applyFill="1" applyBorder="1" applyAlignment="1">
      <alignment horizontal="center" vertical="top"/>
    </xf>
    <xf numFmtId="0" fontId="16" fillId="2" borderId="1" xfId="0" applyNumberFormat="1" applyFont="1" applyFill="1" applyBorder="1" applyAlignment="1">
      <alignment horizontal="left" vertical="top"/>
    </xf>
    <xf numFmtId="0" fontId="16" fillId="2" borderId="1" xfId="0" applyNumberFormat="1" applyFont="1" applyFill="1" applyBorder="1" applyAlignment="1">
      <alignment horizontal="justify" vertical="top"/>
    </xf>
    <xf numFmtId="0" fontId="16" fillId="2" borderId="1" xfId="6" applyNumberFormat="1" applyFont="1" applyFill="1" applyBorder="1" applyAlignment="1">
      <alignment horizontal="center" vertical="center" wrapText="1"/>
    </xf>
    <xf numFmtId="0" fontId="16" fillId="2" borderId="3" xfId="6" applyNumberFormat="1" applyFont="1" applyFill="1" applyBorder="1"/>
    <xf numFmtId="0" fontId="22" fillId="2" borderId="1" xfId="0" applyNumberFormat="1" applyFont="1" applyFill="1" applyBorder="1" applyAlignment="1">
      <alignment horizontal="right" vertical="top"/>
    </xf>
    <xf numFmtId="0" fontId="16" fillId="2" borderId="1" xfId="0" applyNumberFormat="1" applyFont="1" applyFill="1" applyBorder="1" applyAlignment="1">
      <alignment horizontal="right" vertical="top"/>
    </xf>
    <xf numFmtId="0" fontId="16" fillId="2" borderId="1" xfId="0" applyNumberFormat="1" applyFont="1" applyFill="1" applyBorder="1" applyAlignment="1">
      <alignment vertical="top" wrapText="1"/>
    </xf>
    <xf numFmtId="0" fontId="16" fillId="2" borderId="11"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1" xfId="0" applyFill="1" applyBorder="1" applyAlignment="1">
      <alignment vertical="center"/>
    </xf>
    <xf numFmtId="0" fontId="45" fillId="0" borderId="0" xfId="0" applyFont="1"/>
    <xf numFmtId="0" fontId="47" fillId="0" borderId="2" xfId="0" applyFont="1" applyBorder="1" applyAlignment="1">
      <alignment vertical="center"/>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 xfId="0" applyFont="1" applyBorder="1" applyAlignment="1">
      <alignment vertical="center" wrapText="1"/>
    </xf>
    <xf numFmtId="0" fontId="48" fillId="0" borderId="1" xfId="0" applyFont="1" applyBorder="1" applyAlignment="1">
      <alignment vertical="center" wrapText="1"/>
    </xf>
    <xf numFmtId="0" fontId="45" fillId="0" borderId="1" xfId="0" applyFont="1" applyBorder="1"/>
    <xf numFmtId="0" fontId="45" fillId="0" borderId="1" xfId="0" applyFont="1" applyBorder="1" applyAlignment="1">
      <alignment horizontal="center"/>
    </xf>
    <xf numFmtId="0" fontId="33" fillId="0" borderId="0" xfId="0" applyFont="1" applyAlignment="1">
      <alignment vertical="center"/>
    </xf>
    <xf numFmtId="0" fontId="45" fillId="0" borderId="0" xfId="0" applyFont="1" applyBorder="1"/>
    <xf numFmtId="0" fontId="14" fillId="0" borderId="10" xfId="0" applyFont="1" applyFill="1" applyBorder="1" applyAlignment="1">
      <alignment horizontal="center" vertical="center" wrapText="1"/>
    </xf>
    <xf numFmtId="0" fontId="46" fillId="0" borderId="1" xfId="0" applyFont="1" applyBorder="1" applyAlignment="1">
      <alignment horizontal="center" vertical="center" wrapText="1"/>
    </xf>
    <xf numFmtId="0" fontId="8" fillId="0" borderId="11" xfId="0" applyFont="1" applyFill="1" applyBorder="1" applyAlignment="1">
      <alignment horizontal="center" vertical="center" wrapText="1"/>
    </xf>
    <xf numFmtId="0" fontId="16" fillId="0" borderId="1" xfId="0" applyFont="1" applyFill="1" applyBorder="1" applyAlignment="1">
      <alignment horizontal="center" vertical="top"/>
    </xf>
    <xf numFmtId="0" fontId="3" fillId="0" borderId="0" xfId="0" applyFont="1" applyAlignment="1">
      <alignment vertical="top"/>
    </xf>
    <xf numFmtId="0" fontId="0" fillId="0" borderId="0" xfId="0" applyAlignment="1">
      <alignment vertical="top"/>
    </xf>
    <xf numFmtId="0" fontId="22" fillId="0" borderId="3" xfId="0" applyFont="1" applyFill="1" applyBorder="1" applyAlignment="1">
      <alignment horizontal="left" vertical="top" wrapText="1"/>
    </xf>
    <xf numFmtId="3" fontId="22" fillId="0" borderId="1" xfId="0" applyNumberFormat="1" applyFont="1" applyFill="1" applyBorder="1" applyAlignment="1">
      <alignment horizontal="center" vertical="top" wrapText="1"/>
    </xf>
    <xf numFmtId="0" fontId="8" fillId="0" borderId="21" xfId="0" applyFont="1" applyFill="1" applyBorder="1" applyAlignment="1">
      <alignment horizontal="center" vertical="center" wrapText="1"/>
    </xf>
    <xf numFmtId="0" fontId="52" fillId="0" borderId="1" xfId="0" applyFont="1" applyFill="1" applyBorder="1" applyAlignment="1">
      <alignment horizontal="left" wrapText="1"/>
    </xf>
    <xf numFmtId="0" fontId="52" fillId="0" borderId="1" xfId="0" applyFont="1" applyFill="1" applyBorder="1" applyAlignment="1">
      <alignment horizontal="right" wrapText="1"/>
    </xf>
    <xf numFmtId="0" fontId="52" fillId="0" borderId="1" xfId="0" applyFont="1" applyFill="1" applyBorder="1" applyAlignment="1">
      <alignment horizontal="left" vertical="top" wrapText="1"/>
    </xf>
    <xf numFmtId="0" fontId="52" fillId="0" borderId="1" xfId="0" applyFont="1" applyFill="1" applyBorder="1" applyAlignment="1">
      <alignment horizontal="right" vertical="top" wrapText="1"/>
    </xf>
    <xf numFmtId="0" fontId="52" fillId="0" borderId="1" xfId="0" applyFont="1" applyBorder="1" applyAlignment="1">
      <alignment horizontal="left"/>
    </xf>
    <xf numFmtId="0" fontId="52" fillId="0" borderId="1" xfId="0" applyFont="1" applyBorder="1" applyAlignment="1">
      <alignment horizontal="right"/>
    </xf>
    <xf numFmtId="0" fontId="52" fillId="0" borderId="1" xfId="0" applyFont="1" applyBorder="1"/>
    <xf numFmtId="0" fontId="51" fillId="0" borderId="1" xfId="0" applyFont="1" applyFill="1" applyBorder="1" applyAlignment="1">
      <alignment horizontal="center" wrapText="1"/>
    </xf>
    <xf numFmtId="0" fontId="7" fillId="0" borderId="1" xfId="0" applyFont="1" applyFill="1" applyBorder="1" applyAlignment="1">
      <alignment vertical="center" wrapText="1"/>
    </xf>
    <xf numFmtId="0" fontId="7" fillId="0" borderId="1" xfId="0" applyFont="1" applyFill="1" applyBorder="1" applyAlignment="1">
      <alignment vertical="center" wrapText="1"/>
    </xf>
    <xf numFmtId="3" fontId="53" fillId="0"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30"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0" fillId="0" borderId="0" xfId="0" applyAlignment="1">
      <alignment vertical="center"/>
    </xf>
    <xf numFmtId="0" fontId="16" fillId="0" borderId="10" xfId="0" applyNumberFormat="1" applyFont="1" applyFill="1" applyBorder="1" applyAlignment="1">
      <alignment vertical="center"/>
    </xf>
    <xf numFmtId="0" fontId="43" fillId="0" borderId="0" xfId="0" applyFont="1" applyAlignment="1"/>
    <xf numFmtId="0" fontId="43" fillId="0" borderId="0" xfId="0" applyFont="1" applyAlignment="1">
      <alignment vertical="center"/>
    </xf>
    <xf numFmtId="0" fontId="43" fillId="0" borderId="0" xfId="0" applyFont="1" applyBorder="1" applyAlignment="1">
      <alignment vertical="center"/>
    </xf>
    <xf numFmtId="0" fontId="0" fillId="0" borderId="0" xfId="0" applyBorder="1"/>
    <xf numFmtId="0" fontId="54" fillId="0" borderId="0" xfId="0" applyFont="1" applyBorder="1" applyAlignment="1">
      <alignment vertical="center"/>
    </xf>
    <xf numFmtId="0" fontId="22" fillId="0" borderId="3" xfId="0" applyFont="1" applyFill="1" applyBorder="1" applyAlignment="1">
      <alignment horizontal="center" vertical="center" wrapText="1"/>
    </xf>
    <xf numFmtId="0" fontId="22" fillId="0" borderId="10" xfId="0" applyFont="1" applyFill="1" applyBorder="1" applyAlignment="1">
      <alignment vertical="center"/>
    </xf>
    <xf numFmtId="3" fontId="13" fillId="0" borderId="24" xfId="0" applyNumberFormat="1" applyFont="1" applyBorder="1" applyAlignment="1">
      <alignment horizontal="right" vertical="center" wrapText="1"/>
    </xf>
    <xf numFmtId="0" fontId="16" fillId="0" borderId="10" xfId="0" applyFont="1" applyFill="1" applyBorder="1" applyAlignment="1">
      <alignment vertical="center"/>
    </xf>
    <xf numFmtId="0" fontId="53" fillId="0" borderId="1" xfId="0" applyFont="1" applyBorder="1"/>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1" fillId="0" borderId="0" xfId="0" applyFont="1" applyAlignment="1">
      <alignment horizontal="center"/>
    </xf>
    <xf numFmtId="0" fontId="55" fillId="0" borderId="0" xfId="0" applyFont="1" applyAlignment="1">
      <alignment horizont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wrapText="1"/>
    </xf>
    <xf numFmtId="0" fontId="22" fillId="0" borderId="11" xfId="0" applyFont="1" applyFill="1" applyBorder="1" applyAlignment="1">
      <alignment horizont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xf numFmtId="0" fontId="7" fillId="0" borderId="1" xfId="0" applyFont="1" applyFill="1" applyBorder="1" applyAlignment="1">
      <alignment vertical="center" wrapText="1"/>
    </xf>
    <xf numFmtId="0" fontId="0" fillId="0" borderId="1" xfId="0" applyFill="1" applyBorder="1" applyAlignment="1">
      <alignment vertical="center"/>
    </xf>
    <xf numFmtId="0" fontId="2" fillId="0" borderId="0" xfId="0" applyFont="1" applyAlignment="1">
      <alignment horizontal="center"/>
    </xf>
    <xf numFmtId="0" fontId="54" fillId="0" borderId="0" xfId="0" applyFont="1" applyAlignment="1">
      <alignment horizontal="center"/>
    </xf>
    <xf numFmtId="0" fontId="7"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3" fillId="0" borderId="1" xfId="0" applyFont="1" applyFill="1" applyBorder="1" applyAlignment="1">
      <alignment vertical="center"/>
    </xf>
    <xf numFmtId="0" fontId="16" fillId="0" borderId="1" xfId="0" applyFont="1" applyFill="1" applyBorder="1" applyAlignment="1">
      <alignment horizontal="left" vertical="center"/>
    </xf>
    <xf numFmtId="3" fontId="3" fillId="0" borderId="1" xfId="0" applyNumberFormat="1" applyFont="1" applyFill="1" applyBorder="1" applyAlignment="1">
      <alignment vertical="center"/>
    </xf>
    <xf numFmtId="0" fontId="16" fillId="0" borderId="1" xfId="0" applyFont="1" applyFill="1" applyBorder="1" applyAlignment="1"/>
    <xf numFmtId="0" fontId="14" fillId="0" borderId="1" xfId="0" applyFont="1" applyBorder="1" applyAlignment="1">
      <alignment horizontal="left" vertical="center" wrapText="1"/>
    </xf>
    <xf numFmtId="3" fontId="14" fillId="0" borderId="1" xfId="0" applyNumberFormat="1" applyFont="1" applyBorder="1" applyAlignment="1">
      <alignment horizontal="left" vertical="center" wrapText="1"/>
    </xf>
    <xf numFmtId="0" fontId="14" fillId="0" borderId="1" xfId="0" applyNumberFormat="1" applyFont="1" applyBorder="1" applyAlignment="1">
      <alignment horizontal="right" vertical="center" wrapText="1"/>
    </xf>
    <xf numFmtId="0" fontId="14" fillId="0" borderId="1" xfId="0" applyFont="1" applyBorder="1" applyAlignment="1">
      <alignment horizontal="left" wrapText="1"/>
    </xf>
    <xf numFmtId="3" fontId="14" fillId="0" borderId="1" xfId="0" applyNumberFormat="1" applyFont="1" applyBorder="1" applyAlignment="1">
      <alignment horizontal="left" wrapText="1"/>
    </xf>
    <xf numFmtId="0" fontId="14" fillId="0" borderId="1" xfId="0" applyFont="1" applyBorder="1" applyAlignment="1">
      <alignment horizontal="center" wrapText="1"/>
    </xf>
    <xf numFmtId="0" fontId="14" fillId="0" borderId="1" xfId="0" applyNumberFormat="1" applyFont="1" applyBorder="1" applyAlignment="1">
      <alignment horizontal="right" wrapText="1"/>
    </xf>
    <xf numFmtId="0" fontId="14" fillId="0" borderId="1" xfId="0" applyFont="1" applyBorder="1" applyAlignment="1">
      <alignment horizontal="center" vertical="center" wrapText="1"/>
    </xf>
    <xf numFmtId="164" fontId="14" fillId="0" borderId="1" xfId="2" applyFont="1" applyBorder="1" applyAlignment="1">
      <alignment horizontal="center" wrapText="1"/>
    </xf>
    <xf numFmtId="0" fontId="54" fillId="0" borderId="2" xfId="0" applyFont="1" applyBorder="1" applyAlignment="1">
      <alignment horizontal="center" vertical="center"/>
    </xf>
    <xf numFmtId="0" fontId="2" fillId="0" borderId="0" xfId="0" applyFont="1" applyAlignment="1">
      <alignment horizontal="center" vertical="center" wrapText="1"/>
    </xf>
    <xf numFmtId="0" fontId="22" fillId="0" borderId="3" xfId="0" applyFont="1" applyBorder="1" applyAlignment="1">
      <alignment horizontal="center"/>
    </xf>
    <xf numFmtId="0" fontId="22" fillId="0" borderId="5" xfId="0" applyFont="1" applyBorder="1" applyAlignment="1">
      <alignment horizont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54" fillId="0" borderId="0" xfId="0" applyFont="1" applyBorder="1" applyAlignment="1">
      <alignment horizontal="center" vertical="center"/>
    </xf>
    <xf numFmtId="0" fontId="21" fillId="0" borderId="0" xfId="0" applyFont="1" applyAlignment="1">
      <alignment horizont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53" fillId="0" borderId="1" xfId="0" applyFont="1" applyBorder="1" applyAlignment="1">
      <alignment horizontal="center"/>
    </xf>
    <xf numFmtId="0" fontId="21" fillId="0" borderId="0" xfId="0" applyFont="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35" fillId="0" borderId="1" xfId="0" applyFont="1" applyFill="1" applyBorder="1" applyAlignment="1">
      <alignment horizontal="center" vertical="center"/>
    </xf>
    <xf numFmtId="0" fontId="35" fillId="0" borderId="22" xfId="0" applyNumberFormat="1" applyFont="1" applyFill="1" applyBorder="1" applyAlignment="1">
      <alignment horizontal="center" vertical="center"/>
    </xf>
    <xf numFmtId="0" fontId="35" fillId="0" borderId="23" xfId="0" applyNumberFormat="1" applyFont="1" applyFill="1" applyBorder="1" applyAlignment="1">
      <alignment horizontal="center" vertical="center"/>
    </xf>
    <xf numFmtId="0" fontId="16" fillId="0" borderId="10" xfId="0" applyNumberFormat="1" applyFont="1" applyFill="1" applyBorder="1" applyAlignment="1">
      <alignment vertical="center"/>
    </xf>
    <xf numFmtId="0" fontId="16" fillId="0" borderId="12" xfId="0" applyNumberFormat="1" applyFont="1" applyFill="1" applyBorder="1" applyAlignment="1">
      <alignment vertical="center"/>
    </xf>
    <xf numFmtId="0" fontId="16" fillId="0" borderId="11" xfId="0" applyNumberFormat="1" applyFont="1" applyFill="1" applyBorder="1" applyAlignment="1">
      <alignment vertical="center"/>
    </xf>
    <xf numFmtId="0" fontId="8" fillId="0" borderId="1" xfId="0" applyFont="1" applyBorder="1" applyAlignment="1">
      <alignment horizontal="center" vertical="center" wrapText="1"/>
    </xf>
    <xf numFmtId="0" fontId="44" fillId="0" borderId="0" xfId="0" applyFont="1" applyAlignment="1">
      <alignment horizontal="center"/>
    </xf>
    <xf numFmtId="0" fontId="46" fillId="0" borderId="0" xfId="0" applyFont="1" applyBorder="1" applyAlignment="1">
      <alignment horizontal="left" vertical="center"/>
    </xf>
    <xf numFmtId="0" fontId="50" fillId="0" borderId="0" xfId="0" applyFont="1" applyBorder="1" applyAlignment="1">
      <alignment horizontal="left" vertical="center"/>
    </xf>
    <xf numFmtId="0" fontId="48" fillId="0" borderId="1" xfId="0" applyFont="1" applyBorder="1" applyAlignment="1">
      <alignment horizontal="center" vertical="center" wrapText="1"/>
    </xf>
    <xf numFmtId="0" fontId="46" fillId="0" borderId="2" xfId="0" applyFont="1" applyBorder="1" applyAlignment="1">
      <alignment horizontal="left" vertical="center"/>
    </xf>
    <xf numFmtId="0" fontId="47" fillId="0" borderId="2" xfId="0" applyFont="1" applyBorder="1" applyAlignment="1">
      <alignment horizontal="left" vertical="center"/>
    </xf>
    <xf numFmtId="0" fontId="34" fillId="0" borderId="3"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31" fillId="0" borderId="3"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31" fillId="2" borderId="5" xfId="0" applyNumberFormat="1" applyFont="1" applyFill="1" applyBorder="1" applyAlignment="1">
      <alignment horizontal="center" vertical="center" wrapText="1"/>
    </xf>
    <xf numFmtId="3" fontId="8" fillId="0" borderId="3" xfId="0" applyNumberFormat="1" applyFont="1" applyFill="1" applyBorder="1" applyAlignment="1">
      <alignment horizontal="right" vertical="center" wrapText="1"/>
    </xf>
    <xf numFmtId="3" fontId="8" fillId="0" borderId="5" xfId="0" applyNumberFormat="1" applyFont="1" applyFill="1" applyBorder="1" applyAlignment="1">
      <alignment horizontal="right" vertical="center" wrapText="1"/>
    </xf>
    <xf numFmtId="0" fontId="2" fillId="0" borderId="0" xfId="0" applyFont="1" applyAlignment="1">
      <alignment horizontal="center" wrapText="1"/>
    </xf>
    <xf numFmtId="0" fontId="1" fillId="0" borderId="0" xfId="0" applyFont="1" applyAlignment="1">
      <alignment horizontal="center"/>
    </xf>
    <xf numFmtId="0" fontId="38"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 fillId="0" borderId="18" xfId="0" applyFont="1" applyBorder="1" applyAlignment="1">
      <alignment horizontal="center" wrapText="1"/>
    </xf>
    <xf numFmtId="0" fontId="3" fillId="0" borderId="0" xfId="0" applyFont="1" applyBorder="1" applyAlignment="1">
      <alignment horizontal="center" wrapTex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center" vertical="center" wrapText="1"/>
    </xf>
  </cellXfs>
  <cellStyles count="7">
    <cellStyle name="Comma" xfId="1" builtinId="3"/>
    <cellStyle name="Currency" xfId="2" builtinId="4"/>
    <cellStyle name="Normal" xfId="0" builtinId="0"/>
    <cellStyle name="Normal 2" xfId="5"/>
    <cellStyle name="Normal_PHU LUC ra soat lai di doi 2011" xfId="3"/>
    <cellStyle name="Normal_Sheet1" xfId="6"/>
    <cellStyle name="Normal_TONG HOP 4 TAI CHO HUYEN A LUOI-2011_CAP HUYE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100" zoomScaleSheetLayoutView="100" workbookViewId="0">
      <selection activeCell="A3" sqref="A3"/>
    </sheetView>
  </sheetViews>
  <sheetFormatPr defaultColWidth="9.125" defaultRowHeight="15" x14ac:dyDescent="0.25"/>
  <cols>
    <col min="1" max="1" width="6.25" style="77" customWidth="1"/>
    <col min="2" max="2" width="24.75" style="77" customWidth="1"/>
    <col min="3" max="3" width="11.375" style="77" customWidth="1"/>
    <col min="4" max="4" width="10.875" style="77" customWidth="1"/>
    <col min="5" max="5" width="11.75" style="77" customWidth="1"/>
    <col min="6" max="6" width="11.25" style="77" customWidth="1"/>
    <col min="7" max="7" width="10.875" style="77" customWidth="1"/>
    <col min="8" max="9" width="11" style="77" customWidth="1"/>
    <col min="10" max="10" width="11.625" style="77" customWidth="1"/>
    <col min="11" max="11" width="9.875" style="77" customWidth="1"/>
    <col min="12" max="12" width="10.25" style="77" customWidth="1"/>
    <col min="13" max="16384" width="9.125" style="77"/>
  </cols>
  <sheetData>
    <row r="1" spans="1:13" ht="18.75" x14ac:dyDescent="0.3">
      <c r="A1" s="578" t="s">
        <v>3507</v>
      </c>
      <c r="B1" s="578"/>
      <c r="C1" s="578"/>
      <c r="D1" s="578"/>
      <c r="E1" s="578"/>
      <c r="F1" s="578"/>
      <c r="G1" s="578"/>
      <c r="H1" s="578"/>
      <c r="I1" s="578"/>
      <c r="J1" s="578"/>
      <c r="K1" s="578"/>
      <c r="L1" s="578"/>
    </row>
    <row r="2" spans="1:13" ht="16.5" x14ac:dyDescent="0.25">
      <c r="A2" s="579" t="s">
        <v>3566</v>
      </c>
      <c r="B2" s="579"/>
      <c r="C2" s="579"/>
      <c r="D2" s="579"/>
      <c r="E2" s="579"/>
      <c r="F2" s="579"/>
      <c r="G2" s="579"/>
      <c r="H2" s="579"/>
      <c r="I2" s="579"/>
      <c r="J2" s="579"/>
      <c r="K2" s="579"/>
      <c r="L2" s="579"/>
    </row>
    <row r="3" spans="1:13" x14ac:dyDescent="0.25">
      <c r="J3" s="176"/>
      <c r="K3" s="176"/>
      <c r="L3" s="176"/>
    </row>
    <row r="4" spans="1:13" ht="15.75" customHeight="1" x14ac:dyDescent="0.25">
      <c r="A4" s="580" t="s">
        <v>266</v>
      </c>
      <c r="B4" s="582" t="s">
        <v>1899</v>
      </c>
      <c r="C4" s="584" t="s">
        <v>270</v>
      </c>
      <c r="D4" s="585" t="s">
        <v>443</v>
      </c>
      <c r="E4" s="587" t="s">
        <v>1900</v>
      </c>
      <c r="F4" s="589" t="s">
        <v>473</v>
      </c>
      <c r="G4" s="585" t="s">
        <v>596</v>
      </c>
      <c r="H4" s="587" t="s">
        <v>787</v>
      </c>
      <c r="I4" s="587" t="s">
        <v>956</v>
      </c>
      <c r="J4" s="572" t="s">
        <v>1806</v>
      </c>
      <c r="K4" s="574" t="s">
        <v>1807</v>
      </c>
      <c r="L4" s="576" t="s">
        <v>1121</v>
      </c>
    </row>
    <row r="5" spans="1:13" ht="36.75" customHeight="1" x14ac:dyDescent="0.25">
      <c r="A5" s="581"/>
      <c r="B5" s="583"/>
      <c r="C5" s="584"/>
      <c r="D5" s="586"/>
      <c r="E5" s="588"/>
      <c r="F5" s="590"/>
      <c r="G5" s="586"/>
      <c r="H5" s="588"/>
      <c r="I5" s="588"/>
      <c r="J5" s="573"/>
      <c r="K5" s="575"/>
      <c r="L5" s="577"/>
    </row>
    <row r="6" spans="1:13" ht="18" customHeight="1" x14ac:dyDescent="0.25">
      <c r="A6" s="177">
        <v>1</v>
      </c>
      <c r="B6" s="178" t="s">
        <v>1901</v>
      </c>
      <c r="C6" s="294">
        <v>871</v>
      </c>
      <c r="D6" s="294"/>
      <c r="E6" s="294">
        <v>170</v>
      </c>
      <c r="F6" s="294">
        <v>266</v>
      </c>
      <c r="G6" s="294">
        <v>540</v>
      </c>
      <c r="H6" s="294">
        <v>491</v>
      </c>
      <c r="I6" s="294">
        <v>1019</v>
      </c>
      <c r="J6" s="294">
        <v>53</v>
      </c>
      <c r="K6" s="294">
        <v>36</v>
      </c>
      <c r="L6" s="294">
        <f>SUM(C6:K6)</f>
        <v>3446</v>
      </c>
    </row>
    <row r="7" spans="1:13" ht="18" customHeight="1" x14ac:dyDescent="0.25">
      <c r="A7" s="177">
        <v>2</v>
      </c>
      <c r="B7" s="178" t="s">
        <v>1902</v>
      </c>
      <c r="C7" s="294">
        <v>120</v>
      </c>
      <c r="D7" s="294"/>
      <c r="E7" s="294"/>
      <c r="F7" s="294">
        <v>250</v>
      </c>
      <c r="G7" s="294">
        <v>120</v>
      </c>
      <c r="H7" s="294">
        <v>38</v>
      </c>
      <c r="I7" s="294">
        <v>10</v>
      </c>
      <c r="J7" s="294">
        <v>180</v>
      </c>
      <c r="K7" s="294">
        <v>40</v>
      </c>
      <c r="L7" s="294">
        <f t="shared" ref="L7:L23" si="0">SUM(C7:K7)</f>
        <v>758</v>
      </c>
    </row>
    <row r="8" spans="1:13" ht="18" customHeight="1" x14ac:dyDescent="0.25">
      <c r="A8" s="177">
        <v>3</v>
      </c>
      <c r="B8" s="178" t="s">
        <v>2</v>
      </c>
      <c r="C8" s="294">
        <v>187</v>
      </c>
      <c r="D8" s="294">
        <v>95</v>
      </c>
      <c r="E8" s="294">
        <v>290</v>
      </c>
      <c r="F8" s="294">
        <v>120</v>
      </c>
      <c r="G8" s="294">
        <v>320</v>
      </c>
      <c r="H8" s="294">
        <v>212</v>
      </c>
      <c r="I8" s="294">
        <v>48</v>
      </c>
      <c r="J8" s="294">
        <v>55</v>
      </c>
      <c r="K8" s="294">
        <v>55</v>
      </c>
      <c r="L8" s="294">
        <f t="shared" si="0"/>
        <v>1382</v>
      </c>
    </row>
    <row r="9" spans="1:13" ht="18" customHeight="1" x14ac:dyDescent="0.25">
      <c r="A9" s="177">
        <v>4</v>
      </c>
      <c r="B9" s="178" t="s">
        <v>1903</v>
      </c>
      <c r="C9" s="294">
        <v>196</v>
      </c>
      <c r="D9" s="294"/>
      <c r="E9" s="294">
        <v>70</v>
      </c>
      <c r="F9" s="294">
        <v>84</v>
      </c>
      <c r="G9" s="294">
        <v>190</v>
      </c>
      <c r="H9" s="294">
        <v>172</v>
      </c>
      <c r="I9" s="294">
        <v>131</v>
      </c>
      <c r="J9" s="294">
        <v>169</v>
      </c>
      <c r="K9" s="294">
        <v>16</v>
      </c>
      <c r="L9" s="294">
        <f t="shared" si="0"/>
        <v>1028</v>
      </c>
    </row>
    <row r="10" spans="1:13" ht="18" customHeight="1" x14ac:dyDescent="0.25">
      <c r="A10" s="177">
        <v>5</v>
      </c>
      <c r="B10" s="178" t="s">
        <v>1904</v>
      </c>
      <c r="C10" s="294">
        <v>554</v>
      </c>
      <c r="D10" s="294">
        <v>256</v>
      </c>
      <c r="E10" s="294">
        <v>300</v>
      </c>
      <c r="F10" s="294">
        <v>362</v>
      </c>
      <c r="G10" s="294">
        <v>551</v>
      </c>
      <c r="H10" s="294">
        <v>1281</v>
      </c>
      <c r="I10" s="294">
        <v>116</v>
      </c>
      <c r="J10" s="145">
        <v>859</v>
      </c>
      <c r="K10" s="294">
        <v>123</v>
      </c>
      <c r="L10" s="294">
        <f t="shared" si="0"/>
        <v>4402</v>
      </c>
    </row>
    <row r="11" spans="1:13" ht="18" customHeight="1" x14ac:dyDescent="0.25">
      <c r="A11" s="177">
        <v>6</v>
      </c>
      <c r="B11" s="178" t="s">
        <v>1905</v>
      </c>
      <c r="C11" s="294">
        <v>55</v>
      </c>
      <c r="D11" s="294"/>
      <c r="E11" s="294">
        <v>150</v>
      </c>
      <c r="F11" s="294">
        <v>170</v>
      </c>
      <c r="G11" s="294">
        <v>7</v>
      </c>
      <c r="H11" s="294">
        <v>63</v>
      </c>
      <c r="I11" s="294">
        <v>7</v>
      </c>
      <c r="J11" s="294"/>
      <c r="K11" s="294">
        <v>0</v>
      </c>
      <c r="L11" s="294">
        <f t="shared" si="0"/>
        <v>452</v>
      </c>
      <c r="M11" s="77">
        <f>L24-SUM(L6,L7,L8)</f>
        <v>16449</v>
      </c>
    </row>
    <row r="12" spans="1:13" ht="18" customHeight="1" x14ac:dyDescent="0.25">
      <c r="A12" s="177">
        <v>7</v>
      </c>
      <c r="B12" s="178" t="s">
        <v>1906</v>
      </c>
      <c r="C12" s="294">
        <v>157</v>
      </c>
      <c r="D12" s="294"/>
      <c r="E12" s="294">
        <v>12</v>
      </c>
      <c r="F12" s="294">
        <v>95</v>
      </c>
      <c r="G12" s="294">
        <v>79</v>
      </c>
      <c r="H12" s="294"/>
      <c r="I12" s="294">
        <v>13</v>
      </c>
      <c r="J12" s="294"/>
      <c r="K12" s="294">
        <v>30</v>
      </c>
      <c r="L12" s="294">
        <f t="shared" si="0"/>
        <v>386</v>
      </c>
    </row>
    <row r="13" spans="1:13" ht="18" customHeight="1" x14ac:dyDescent="0.25">
      <c r="A13" s="177">
        <v>8</v>
      </c>
      <c r="B13" s="178" t="s">
        <v>1907</v>
      </c>
      <c r="C13" s="294">
        <v>99</v>
      </c>
      <c r="D13" s="294">
        <v>155</v>
      </c>
      <c r="E13" s="294"/>
      <c r="F13" s="294"/>
      <c r="G13" s="294">
        <v>101</v>
      </c>
      <c r="H13" s="294"/>
      <c r="I13" s="294">
        <v>24</v>
      </c>
      <c r="J13" s="294"/>
      <c r="K13" s="294">
        <v>416</v>
      </c>
      <c r="L13" s="294">
        <f t="shared" si="0"/>
        <v>795</v>
      </c>
    </row>
    <row r="14" spans="1:13" ht="18" customHeight="1" x14ac:dyDescent="0.25">
      <c r="A14" s="177">
        <v>9</v>
      </c>
      <c r="B14" s="178" t="s">
        <v>1908</v>
      </c>
      <c r="C14" s="294">
        <v>18</v>
      </c>
      <c r="D14" s="294"/>
      <c r="E14" s="294"/>
      <c r="F14" s="294"/>
      <c r="G14" s="294">
        <v>95</v>
      </c>
      <c r="H14" s="294"/>
      <c r="I14" s="294">
        <v>14</v>
      </c>
      <c r="J14" s="294"/>
      <c r="K14" s="294">
        <v>0</v>
      </c>
      <c r="L14" s="294">
        <f t="shared" si="0"/>
        <v>127</v>
      </c>
    </row>
    <row r="15" spans="1:13" ht="18" customHeight="1" x14ac:dyDescent="0.25">
      <c r="A15" s="177">
        <v>10</v>
      </c>
      <c r="B15" s="178" t="s">
        <v>1909</v>
      </c>
      <c r="C15" s="294">
        <v>18</v>
      </c>
      <c r="D15" s="294">
        <v>120</v>
      </c>
      <c r="E15" s="294"/>
      <c r="F15" s="294"/>
      <c r="G15" s="294">
        <v>5</v>
      </c>
      <c r="H15" s="294"/>
      <c r="I15" s="294">
        <v>14</v>
      </c>
      <c r="J15" s="294"/>
      <c r="K15" s="294">
        <v>30</v>
      </c>
      <c r="L15" s="294">
        <f t="shared" si="0"/>
        <v>187</v>
      </c>
    </row>
    <row r="16" spans="1:13" ht="18" customHeight="1" x14ac:dyDescent="0.25">
      <c r="A16" s="177">
        <v>11</v>
      </c>
      <c r="B16" s="178" t="s">
        <v>1910</v>
      </c>
      <c r="C16" s="294">
        <v>126</v>
      </c>
      <c r="D16" s="294">
        <v>267</v>
      </c>
      <c r="E16" s="294"/>
      <c r="F16" s="294">
        <v>907</v>
      </c>
      <c r="G16" s="294">
        <v>242</v>
      </c>
      <c r="H16" s="294"/>
      <c r="I16" s="294">
        <v>150</v>
      </c>
      <c r="J16" s="294">
        <v>791</v>
      </c>
      <c r="K16" s="294">
        <v>931</v>
      </c>
      <c r="L16" s="294">
        <f t="shared" si="0"/>
        <v>3414</v>
      </c>
    </row>
    <row r="17" spans="1:12" ht="18" customHeight="1" x14ac:dyDescent="0.25">
      <c r="A17" s="177">
        <v>12</v>
      </c>
      <c r="B17" s="178" t="s">
        <v>1911</v>
      </c>
      <c r="C17" s="294">
        <v>668</v>
      </c>
      <c r="D17" s="294">
        <v>674</v>
      </c>
      <c r="E17" s="294"/>
      <c r="F17" s="294"/>
      <c r="G17" s="294">
        <v>488</v>
      </c>
      <c r="H17" s="294"/>
      <c r="I17" s="294">
        <v>873</v>
      </c>
      <c r="J17" s="294"/>
      <c r="K17" s="294">
        <v>70</v>
      </c>
      <c r="L17" s="294">
        <f t="shared" si="0"/>
        <v>2773</v>
      </c>
    </row>
    <row r="18" spans="1:12" ht="18" customHeight="1" x14ac:dyDescent="0.25">
      <c r="A18" s="177">
        <v>13</v>
      </c>
      <c r="B18" s="178" t="s">
        <v>1912</v>
      </c>
      <c r="C18" s="294">
        <v>33</v>
      </c>
      <c r="D18" s="294"/>
      <c r="E18" s="294"/>
      <c r="F18" s="294"/>
      <c r="G18" s="294">
        <v>0</v>
      </c>
      <c r="H18" s="294"/>
      <c r="I18" s="294">
        <v>10</v>
      </c>
      <c r="J18" s="294"/>
      <c r="K18" s="294">
        <v>0</v>
      </c>
      <c r="L18" s="294">
        <f t="shared" si="0"/>
        <v>43</v>
      </c>
    </row>
    <row r="19" spans="1:12" ht="18" customHeight="1" x14ac:dyDescent="0.25">
      <c r="A19" s="177">
        <v>14</v>
      </c>
      <c r="B19" s="178" t="s">
        <v>1913</v>
      </c>
      <c r="C19" s="294">
        <v>155</v>
      </c>
      <c r="D19" s="294"/>
      <c r="E19" s="294"/>
      <c r="F19" s="294"/>
      <c r="G19" s="294">
        <v>365</v>
      </c>
      <c r="H19" s="294"/>
      <c r="I19" s="294">
        <v>689</v>
      </c>
      <c r="J19" s="294"/>
      <c r="K19" s="294">
        <v>616</v>
      </c>
      <c r="L19" s="294">
        <f t="shared" si="0"/>
        <v>1825</v>
      </c>
    </row>
    <row r="20" spans="1:12" ht="18" customHeight="1" x14ac:dyDescent="0.25">
      <c r="A20" s="177">
        <v>15</v>
      </c>
      <c r="B20" s="178" t="s">
        <v>1914</v>
      </c>
      <c r="C20" s="294"/>
      <c r="D20" s="294">
        <v>234</v>
      </c>
      <c r="E20" s="294"/>
      <c r="F20" s="294"/>
      <c r="G20" s="294"/>
      <c r="H20" s="294">
        <v>170</v>
      </c>
      <c r="I20" s="294">
        <v>0</v>
      </c>
      <c r="J20" s="294"/>
      <c r="K20" s="294"/>
      <c r="L20" s="294">
        <f t="shared" si="0"/>
        <v>404</v>
      </c>
    </row>
    <row r="21" spans="1:12" ht="18" customHeight="1" x14ac:dyDescent="0.25">
      <c r="A21" s="180">
        <v>16</v>
      </c>
      <c r="B21" s="181" t="s">
        <v>1915</v>
      </c>
      <c r="C21" s="295"/>
      <c r="D21" s="295">
        <v>65</v>
      </c>
      <c r="E21" s="295"/>
      <c r="F21" s="295"/>
      <c r="G21" s="295"/>
      <c r="H21" s="294"/>
      <c r="I21" s="294">
        <v>0</v>
      </c>
      <c r="J21" s="294"/>
      <c r="K21" s="294"/>
      <c r="L21" s="294">
        <f t="shared" si="0"/>
        <v>65</v>
      </c>
    </row>
    <row r="22" spans="1:12" ht="18" customHeight="1" x14ac:dyDescent="0.25">
      <c r="A22" s="182">
        <v>17</v>
      </c>
      <c r="B22" s="183" t="s">
        <v>1916</v>
      </c>
      <c r="C22" s="295"/>
      <c r="D22" s="295"/>
      <c r="E22" s="295">
        <v>360</v>
      </c>
      <c r="F22" s="295"/>
      <c r="G22" s="295"/>
      <c r="H22" s="294"/>
      <c r="I22" s="294">
        <v>0</v>
      </c>
      <c r="J22" s="294"/>
      <c r="K22" s="294"/>
      <c r="L22" s="294">
        <f t="shared" si="0"/>
        <v>360</v>
      </c>
    </row>
    <row r="23" spans="1:12" ht="18" customHeight="1" x14ac:dyDescent="0.25">
      <c r="A23" s="182">
        <v>18</v>
      </c>
      <c r="B23" s="183" t="s">
        <v>1917</v>
      </c>
      <c r="C23" s="295"/>
      <c r="D23" s="295"/>
      <c r="E23" s="295"/>
      <c r="F23" s="295"/>
      <c r="G23" s="295">
        <v>140</v>
      </c>
      <c r="H23" s="294"/>
      <c r="I23" s="294">
        <v>48</v>
      </c>
      <c r="J23" s="294"/>
      <c r="K23" s="294"/>
      <c r="L23" s="294">
        <f t="shared" si="0"/>
        <v>188</v>
      </c>
    </row>
    <row r="24" spans="1:12" ht="18" customHeight="1" x14ac:dyDescent="0.25">
      <c r="A24" s="310"/>
      <c r="B24" s="129" t="s">
        <v>1121</v>
      </c>
      <c r="C24" s="317">
        <f>SUM(C6:C23)</f>
        <v>3257</v>
      </c>
      <c r="D24" s="317">
        <f t="shared" ref="D24:K24" si="1">SUM(D6:D23)</f>
        <v>1866</v>
      </c>
      <c r="E24" s="317">
        <f t="shared" si="1"/>
        <v>1352</v>
      </c>
      <c r="F24" s="317">
        <f t="shared" si="1"/>
        <v>2254</v>
      </c>
      <c r="G24" s="317">
        <f t="shared" si="1"/>
        <v>3243</v>
      </c>
      <c r="H24" s="317">
        <f t="shared" si="1"/>
        <v>2427</v>
      </c>
      <c r="I24" s="317">
        <f>SUM(I6:I23)</f>
        <v>3166</v>
      </c>
      <c r="J24" s="317">
        <f t="shared" si="1"/>
        <v>2107</v>
      </c>
      <c r="K24" s="317">
        <f t="shared" si="1"/>
        <v>2363</v>
      </c>
      <c r="L24" s="317">
        <f>SUM(C24:K24)</f>
        <v>22035</v>
      </c>
    </row>
  </sheetData>
  <mergeCells count="14">
    <mergeCell ref="J4:J5"/>
    <mergeCell ref="K4:K5"/>
    <mergeCell ref="L4:L5"/>
    <mergeCell ref="A1:L1"/>
    <mergeCell ref="A2:L2"/>
    <mergeCell ref="A4:A5"/>
    <mergeCell ref="B4:B5"/>
    <mergeCell ref="C4:C5"/>
    <mergeCell ref="D4:D5"/>
    <mergeCell ref="E4:E5"/>
    <mergeCell ref="F4:F5"/>
    <mergeCell ref="G4:G5"/>
    <mergeCell ref="H4:H5"/>
    <mergeCell ref="I4:I5"/>
  </mergeCells>
  <pageMargins left="0.7" right="0.7" top="0.75" bottom="0.75" header="0.3" footer="0.3"/>
  <pageSetup paperSize="9" scale="93" orientation="landscape"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4"/>
  <sheetViews>
    <sheetView workbookViewId="0">
      <selection activeCell="A4" sqref="A4:A5"/>
    </sheetView>
  </sheetViews>
  <sheetFormatPr defaultRowHeight="15.75" x14ac:dyDescent="0.2"/>
  <cols>
    <col min="1" max="1" width="5.75" style="264" customWidth="1"/>
    <col min="2" max="2" width="26.25" style="265" customWidth="1"/>
    <col min="3" max="3" width="7.75" style="266" customWidth="1"/>
    <col min="4" max="4" width="9" style="266" customWidth="1"/>
    <col min="5" max="8" width="7.75" style="266" customWidth="1"/>
    <col min="9" max="9" width="29.625" style="265" customWidth="1"/>
    <col min="10" max="10" width="21.25" style="265" customWidth="1"/>
    <col min="11" max="256" width="9.125" style="254"/>
    <col min="257" max="257" width="5.75" style="254" customWidth="1"/>
    <col min="258" max="258" width="26.25" style="254" customWidth="1"/>
    <col min="259" max="259" width="7.75" style="254" customWidth="1"/>
    <col min="260" max="260" width="9" style="254" customWidth="1"/>
    <col min="261" max="264" width="7.75" style="254" customWidth="1"/>
    <col min="265" max="265" width="32.375" style="254" customWidth="1"/>
    <col min="266" max="266" width="21.25" style="254" customWidth="1"/>
    <col min="267" max="512" width="9.125" style="254"/>
    <col min="513" max="513" width="5.75" style="254" customWidth="1"/>
    <col min="514" max="514" width="26.25" style="254" customWidth="1"/>
    <col min="515" max="515" width="7.75" style="254" customWidth="1"/>
    <col min="516" max="516" width="9" style="254" customWidth="1"/>
    <col min="517" max="520" width="7.75" style="254" customWidth="1"/>
    <col min="521" max="521" width="32.375" style="254" customWidth="1"/>
    <col min="522" max="522" width="21.25" style="254" customWidth="1"/>
    <col min="523" max="768" width="9.125" style="254"/>
    <col min="769" max="769" width="5.75" style="254" customWidth="1"/>
    <col min="770" max="770" width="26.25" style="254" customWidth="1"/>
    <col min="771" max="771" width="7.75" style="254" customWidth="1"/>
    <col min="772" max="772" width="9" style="254" customWidth="1"/>
    <col min="773" max="776" width="7.75" style="254" customWidth="1"/>
    <col min="777" max="777" width="32.375" style="254" customWidth="1"/>
    <col min="778" max="778" width="21.25" style="254" customWidth="1"/>
    <col min="779" max="1024" width="9.125" style="254"/>
    <col min="1025" max="1025" width="5.75" style="254" customWidth="1"/>
    <col min="1026" max="1026" width="26.25" style="254" customWidth="1"/>
    <col min="1027" max="1027" width="7.75" style="254" customWidth="1"/>
    <col min="1028" max="1028" width="9" style="254" customWidth="1"/>
    <col min="1029" max="1032" width="7.75" style="254" customWidth="1"/>
    <col min="1033" max="1033" width="32.375" style="254" customWidth="1"/>
    <col min="1034" max="1034" width="21.25" style="254" customWidth="1"/>
    <col min="1035" max="1280" width="9.125" style="254"/>
    <col min="1281" max="1281" width="5.75" style="254" customWidth="1"/>
    <col min="1282" max="1282" width="26.25" style="254" customWidth="1"/>
    <col min="1283" max="1283" width="7.75" style="254" customWidth="1"/>
    <col min="1284" max="1284" width="9" style="254" customWidth="1"/>
    <col min="1285" max="1288" width="7.75" style="254" customWidth="1"/>
    <col min="1289" max="1289" width="32.375" style="254" customWidth="1"/>
    <col min="1290" max="1290" width="21.25" style="254" customWidth="1"/>
    <col min="1291" max="1536" width="9.125" style="254"/>
    <col min="1537" max="1537" width="5.75" style="254" customWidth="1"/>
    <col min="1538" max="1538" width="26.25" style="254" customWidth="1"/>
    <col min="1539" max="1539" width="7.75" style="254" customWidth="1"/>
    <col min="1540" max="1540" width="9" style="254" customWidth="1"/>
    <col min="1541" max="1544" width="7.75" style="254" customWidth="1"/>
    <col min="1545" max="1545" width="32.375" style="254" customWidth="1"/>
    <col min="1546" max="1546" width="21.25" style="254" customWidth="1"/>
    <col min="1547" max="1792" width="9.125" style="254"/>
    <col min="1793" max="1793" width="5.75" style="254" customWidth="1"/>
    <col min="1794" max="1794" width="26.25" style="254" customWidth="1"/>
    <col min="1795" max="1795" width="7.75" style="254" customWidth="1"/>
    <col min="1796" max="1796" width="9" style="254" customWidth="1"/>
    <col min="1797" max="1800" width="7.75" style="254" customWidth="1"/>
    <col min="1801" max="1801" width="32.375" style="254" customWidth="1"/>
    <col min="1802" max="1802" width="21.25" style="254" customWidth="1"/>
    <col min="1803" max="2048" width="9.125" style="254"/>
    <col min="2049" max="2049" width="5.75" style="254" customWidth="1"/>
    <col min="2050" max="2050" width="26.25" style="254" customWidth="1"/>
    <col min="2051" max="2051" width="7.75" style="254" customWidth="1"/>
    <col min="2052" max="2052" width="9" style="254" customWidth="1"/>
    <col min="2053" max="2056" width="7.75" style="254" customWidth="1"/>
    <col min="2057" max="2057" width="32.375" style="254" customWidth="1"/>
    <col min="2058" max="2058" width="21.25" style="254" customWidth="1"/>
    <col min="2059" max="2304" width="9.125" style="254"/>
    <col min="2305" max="2305" width="5.75" style="254" customWidth="1"/>
    <col min="2306" max="2306" width="26.25" style="254" customWidth="1"/>
    <col min="2307" max="2307" width="7.75" style="254" customWidth="1"/>
    <col min="2308" max="2308" width="9" style="254" customWidth="1"/>
    <col min="2309" max="2312" width="7.75" style="254" customWidth="1"/>
    <col min="2313" max="2313" width="32.375" style="254" customWidth="1"/>
    <col min="2314" max="2314" width="21.25" style="254" customWidth="1"/>
    <col min="2315" max="2560" width="9.125" style="254"/>
    <col min="2561" max="2561" width="5.75" style="254" customWidth="1"/>
    <col min="2562" max="2562" width="26.25" style="254" customWidth="1"/>
    <col min="2563" max="2563" width="7.75" style="254" customWidth="1"/>
    <col min="2564" max="2564" width="9" style="254" customWidth="1"/>
    <col min="2565" max="2568" width="7.75" style="254" customWidth="1"/>
    <col min="2569" max="2569" width="32.375" style="254" customWidth="1"/>
    <col min="2570" max="2570" width="21.25" style="254" customWidth="1"/>
    <col min="2571" max="2816" width="9.125" style="254"/>
    <col min="2817" max="2817" width="5.75" style="254" customWidth="1"/>
    <col min="2818" max="2818" width="26.25" style="254" customWidth="1"/>
    <col min="2819" max="2819" width="7.75" style="254" customWidth="1"/>
    <col min="2820" max="2820" width="9" style="254" customWidth="1"/>
    <col min="2821" max="2824" width="7.75" style="254" customWidth="1"/>
    <col min="2825" max="2825" width="32.375" style="254" customWidth="1"/>
    <col min="2826" max="2826" width="21.25" style="254" customWidth="1"/>
    <col min="2827" max="3072" width="9.125" style="254"/>
    <col min="3073" max="3073" width="5.75" style="254" customWidth="1"/>
    <col min="3074" max="3074" width="26.25" style="254" customWidth="1"/>
    <col min="3075" max="3075" width="7.75" style="254" customWidth="1"/>
    <col min="3076" max="3076" width="9" style="254" customWidth="1"/>
    <col min="3077" max="3080" width="7.75" style="254" customWidth="1"/>
    <col min="3081" max="3081" width="32.375" style="254" customWidth="1"/>
    <col min="3082" max="3082" width="21.25" style="254" customWidth="1"/>
    <col min="3083" max="3328" width="9.125" style="254"/>
    <col min="3329" max="3329" width="5.75" style="254" customWidth="1"/>
    <col min="3330" max="3330" width="26.25" style="254" customWidth="1"/>
    <col min="3331" max="3331" width="7.75" style="254" customWidth="1"/>
    <col min="3332" max="3332" width="9" style="254" customWidth="1"/>
    <col min="3333" max="3336" width="7.75" style="254" customWidth="1"/>
    <col min="3337" max="3337" width="32.375" style="254" customWidth="1"/>
    <col min="3338" max="3338" width="21.25" style="254" customWidth="1"/>
    <col min="3339" max="3584" width="9.125" style="254"/>
    <col min="3585" max="3585" width="5.75" style="254" customWidth="1"/>
    <col min="3586" max="3586" width="26.25" style="254" customWidth="1"/>
    <col min="3587" max="3587" width="7.75" style="254" customWidth="1"/>
    <col min="3588" max="3588" width="9" style="254" customWidth="1"/>
    <col min="3589" max="3592" width="7.75" style="254" customWidth="1"/>
    <col min="3593" max="3593" width="32.375" style="254" customWidth="1"/>
    <col min="3594" max="3594" width="21.25" style="254" customWidth="1"/>
    <col min="3595" max="3840" width="9.125" style="254"/>
    <col min="3841" max="3841" width="5.75" style="254" customWidth="1"/>
    <col min="3842" max="3842" width="26.25" style="254" customWidth="1"/>
    <col min="3843" max="3843" width="7.75" style="254" customWidth="1"/>
    <col min="3844" max="3844" width="9" style="254" customWidth="1"/>
    <col min="3845" max="3848" width="7.75" style="254" customWidth="1"/>
    <col min="3849" max="3849" width="32.375" style="254" customWidth="1"/>
    <col min="3850" max="3850" width="21.25" style="254" customWidth="1"/>
    <col min="3851" max="4096" width="9.125" style="254"/>
    <col min="4097" max="4097" width="5.75" style="254" customWidth="1"/>
    <col min="4098" max="4098" width="26.25" style="254" customWidth="1"/>
    <col min="4099" max="4099" width="7.75" style="254" customWidth="1"/>
    <col min="4100" max="4100" width="9" style="254" customWidth="1"/>
    <col min="4101" max="4104" width="7.75" style="254" customWidth="1"/>
    <col min="4105" max="4105" width="32.375" style="254" customWidth="1"/>
    <col min="4106" max="4106" width="21.25" style="254" customWidth="1"/>
    <col min="4107" max="4352" width="9.125" style="254"/>
    <col min="4353" max="4353" width="5.75" style="254" customWidth="1"/>
    <col min="4354" max="4354" width="26.25" style="254" customWidth="1"/>
    <col min="4355" max="4355" width="7.75" style="254" customWidth="1"/>
    <col min="4356" max="4356" width="9" style="254" customWidth="1"/>
    <col min="4357" max="4360" width="7.75" style="254" customWidth="1"/>
    <col min="4361" max="4361" width="32.375" style="254" customWidth="1"/>
    <col min="4362" max="4362" width="21.25" style="254" customWidth="1"/>
    <col min="4363" max="4608" width="9.125" style="254"/>
    <col min="4609" max="4609" width="5.75" style="254" customWidth="1"/>
    <col min="4610" max="4610" width="26.25" style="254" customWidth="1"/>
    <col min="4611" max="4611" width="7.75" style="254" customWidth="1"/>
    <col min="4612" max="4612" width="9" style="254" customWidth="1"/>
    <col min="4613" max="4616" width="7.75" style="254" customWidth="1"/>
    <col min="4617" max="4617" width="32.375" style="254" customWidth="1"/>
    <col min="4618" max="4618" width="21.25" style="254" customWidth="1"/>
    <col min="4619" max="4864" width="9.125" style="254"/>
    <col min="4865" max="4865" width="5.75" style="254" customWidth="1"/>
    <col min="4866" max="4866" width="26.25" style="254" customWidth="1"/>
    <col min="4867" max="4867" width="7.75" style="254" customWidth="1"/>
    <col min="4868" max="4868" width="9" style="254" customWidth="1"/>
    <col min="4869" max="4872" width="7.75" style="254" customWidth="1"/>
    <col min="4873" max="4873" width="32.375" style="254" customWidth="1"/>
    <col min="4874" max="4874" width="21.25" style="254" customWidth="1"/>
    <col min="4875" max="5120" width="9.125" style="254"/>
    <col min="5121" max="5121" width="5.75" style="254" customWidth="1"/>
    <col min="5122" max="5122" width="26.25" style="254" customWidth="1"/>
    <col min="5123" max="5123" width="7.75" style="254" customWidth="1"/>
    <col min="5124" max="5124" width="9" style="254" customWidth="1"/>
    <col min="5125" max="5128" width="7.75" style="254" customWidth="1"/>
    <col min="5129" max="5129" width="32.375" style="254" customWidth="1"/>
    <col min="5130" max="5130" width="21.25" style="254" customWidth="1"/>
    <col min="5131" max="5376" width="9.125" style="254"/>
    <col min="5377" max="5377" width="5.75" style="254" customWidth="1"/>
    <col min="5378" max="5378" width="26.25" style="254" customWidth="1"/>
    <col min="5379" max="5379" width="7.75" style="254" customWidth="1"/>
    <col min="5380" max="5380" width="9" style="254" customWidth="1"/>
    <col min="5381" max="5384" width="7.75" style="254" customWidth="1"/>
    <col min="5385" max="5385" width="32.375" style="254" customWidth="1"/>
    <col min="5386" max="5386" width="21.25" style="254" customWidth="1"/>
    <col min="5387" max="5632" width="9.125" style="254"/>
    <col min="5633" max="5633" width="5.75" style="254" customWidth="1"/>
    <col min="5634" max="5634" width="26.25" style="254" customWidth="1"/>
    <col min="5635" max="5635" width="7.75" style="254" customWidth="1"/>
    <col min="5636" max="5636" width="9" style="254" customWidth="1"/>
    <col min="5637" max="5640" width="7.75" style="254" customWidth="1"/>
    <col min="5641" max="5641" width="32.375" style="254" customWidth="1"/>
    <col min="5642" max="5642" width="21.25" style="254" customWidth="1"/>
    <col min="5643" max="5888" width="9.125" style="254"/>
    <col min="5889" max="5889" width="5.75" style="254" customWidth="1"/>
    <col min="5890" max="5890" width="26.25" style="254" customWidth="1"/>
    <col min="5891" max="5891" width="7.75" style="254" customWidth="1"/>
    <col min="5892" max="5892" width="9" style="254" customWidth="1"/>
    <col min="5893" max="5896" width="7.75" style="254" customWidth="1"/>
    <col min="5897" max="5897" width="32.375" style="254" customWidth="1"/>
    <col min="5898" max="5898" width="21.25" style="254" customWidth="1"/>
    <col min="5899" max="6144" width="9.125" style="254"/>
    <col min="6145" max="6145" width="5.75" style="254" customWidth="1"/>
    <col min="6146" max="6146" width="26.25" style="254" customWidth="1"/>
    <col min="6147" max="6147" width="7.75" style="254" customWidth="1"/>
    <col min="6148" max="6148" width="9" style="254" customWidth="1"/>
    <col min="6149" max="6152" width="7.75" style="254" customWidth="1"/>
    <col min="6153" max="6153" width="32.375" style="254" customWidth="1"/>
    <col min="6154" max="6154" width="21.25" style="254" customWidth="1"/>
    <col min="6155" max="6400" width="9.125" style="254"/>
    <col min="6401" max="6401" width="5.75" style="254" customWidth="1"/>
    <col min="6402" max="6402" width="26.25" style="254" customWidth="1"/>
    <col min="6403" max="6403" width="7.75" style="254" customWidth="1"/>
    <col min="6404" max="6404" width="9" style="254" customWidth="1"/>
    <col min="6405" max="6408" width="7.75" style="254" customWidth="1"/>
    <col min="6409" max="6409" width="32.375" style="254" customWidth="1"/>
    <col min="6410" max="6410" width="21.25" style="254" customWidth="1"/>
    <col min="6411" max="6656" width="9.125" style="254"/>
    <col min="6657" max="6657" width="5.75" style="254" customWidth="1"/>
    <col min="6658" max="6658" width="26.25" style="254" customWidth="1"/>
    <col min="6659" max="6659" width="7.75" style="254" customWidth="1"/>
    <col min="6660" max="6660" width="9" style="254" customWidth="1"/>
    <col min="6661" max="6664" width="7.75" style="254" customWidth="1"/>
    <col min="6665" max="6665" width="32.375" style="254" customWidth="1"/>
    <col min="6666" max="6666" width="21.25" style="254" customWidth="1"/>
    <col min="6667" max="6912" width="9.125" style="254"/>
    <col min="6913" max="6913" width="5.75" style="254" customWidth="1"/>
    <col min="6914" max="6914" width="26.25" style="254" customWidth="1"/>
    <col min="6915" max="6915" width="7.75" style="254" customWidth="1"/>
    <col min="6916" max="6916" width="9" style="254" customWidth="1"/>
    <col min="6917" max="6920" width="7.75" style="254" customWidth="1"/>
    <col min="6921" max="6921" width="32.375" style="254" customWidth="1"/>
    <col min="6922" max="6922" width="21.25" style="254" customWidth="1"/>
    <col min="6923" max="7168" width="9.125" style="254"/>
    <col min="7169" max="7169" width="5.75" style="254" customWidth="1"/>
    <col min="7170" max="7170" width="26.25" style="254" customWidth="1"/>
    <col min="7171" max="7171" width="7.75" style="254" customWidth="1"/>
    <col min="7172" max="7172" width="9" style="254" customWidth="1"/>
    <col min="7173" max="7176" width="7.75" style="254" customWidth="1"/>
    <col min="7177" max="7177" width="32.375" style="254" customWidth="1"/>
    <col min="7178" max="7178" width="21.25" style="254" customWidth="1"/>
    <col min="7179" max="7424" width="9.125" style="254"/>
    <col min="7425" max="7425" width="5.75" style="254" customWidth="1"/>
    <col min="7426" max="7426" width="26.25" style="254" customWidth="1"/>
    <col min="7427" max="7427" width="7.75" style="254" customWidth="1"/>
    <col min="7428" max="7428" width="9" style="254" customWidth="1"/>
    <col min="7429" max="7432" width="7.75" style="254" customWidth="1"/>
    <col min="7433" max="7433" width="32.375" style="254" customWidth="1"/>
    <col min="7434" max="7434" width="21.25" style="254" customWidth="1"/>
    <col min="7435" max="7680" width="9.125" style="254"/>
    <col min="7681" max="7681" width="5.75" style="254" customWidth="1"/>
    <col min="7682" max="7682" width="26.25" style="254" customWidth="1"/>
    <col min="7683" max="7683" width="7.75" style="254" customWidth="1"/>
    <col min="7684" max="7684" width="9" style="254" customWidth="1"/>
    <col min="7685" max="7688" width="7.75" style="254" customWidth="1"/>
    <col min="7689" max="7689" width="32.375" style="254" customWidth="1"/>
    <col min="7690" max="7690" width="21.25" style="254" customWidth="1"/>
    <col min="7691" max="7936" width="9.125" style="254"/>
    <col min="7937" max="7937" width="5.75" style="254" customWidth="1"/>
    <col min="7938" max="7938" width="26.25" style="254" customWidth="1"/>
    <col min="7939" max="7939" width="7.75" style="254" customWidth="1"/>
    <col min="7940" max="7940" width="9" style="254" customWidth="1"/>
    <col min="7941" max="7944" width="7.75" style="254" customWidth="1"/>
    <col min="7945" max="7945" width="32.375" style="254" customWidth="1"/>
    <col min="7946" max="7946" width="21.25" style="254" customWidth="1"/>
    <col min="7947" max="8192" width="9.125" style="254"/>
    <col min="8193" max="8193" width="5.75" style="254" customWidth="1"/>
    <col min="8194" max="8194" width="26.25" style="254" customWidth="1"/>
    <col min="8195" max="8195" width="7.75" style="254" customWidth="1"/>
    <col min="8196" max="8196" width="9" style="254" customWidth="1"/>
    <col min="8197" max="8200" width="7.75" style="254" customWidth="1"/>
    <col min="8201" max="8201" width="32.375" style="254" customWidth="1"/>
    <col min="8202" max="8202" width="21.25" style="254" customWidth="1"/>
    <col min="8203" max="8448" width="9.125" style="254"/>
    <col min="8449" max="8449" width="5.75" style="254" customWidth="1"/>
    <col min="8450" max="8450" width="26.25" style="254" customWidth="1"/>
    <col min="8451" max="8451" width="7.75" style="254" customWidth="1"/>
    <col min="8452" max="8452" width="9" style="254" customWidth="1"/>
    <col min="8453" max="8456" width="7.75" style="254" customWidth="1"/>
    <col min="8457" max="8457" width="32.375" style="254" customWidth="1"/>
    <col min="8458" max="8458" width="21.25" style="254" customWidth="1"/>
    <col min="8459" max="8704" width="9.125" style="254"/>
    <col min="8705" max="8705" width="5.75" style="254" customWidth="1"/>
    <col min="8706" max="8706" width="26.25" style="254" customWidth="1"/>
    <col min="8707" max="8707" width="7.75" style="254" customWidth="1"/>
    <col min="8708" max="8708" width="9" style="254" customWidth="1"/>
    <col min="8709" max="8712" width="7.75" style="254" customWidth="1"/>
    <col min="8713" max="8713" width="32.375" style="254" customWidth="1"/>
    <col min="8714" max="8714" width="21.25" style="254" customWidth="1"/>
    <col min="8715" max="8960" width="9.125" style="254"/>
    <col min="8961" max="8961" width="5.75" style="254" customWidth="1"/>
    <col min="8962" max="8962" width="26.25" style="254" customWidth="1"/>
    <col min="8963" max="8963" width="7.75" style="254" customWidth="1"/>
    <col min="8964" max="8964" width="9" style="254" customWidth="1"/>
    <col min="8965" max="8968" width="7.75" style="254" customWidth="1"/>
    <col min="8969" max="8969" width="32.375" style="254" customWidth="1"/>
    <col min="8970" max="8970" width="21.25" style="254" customWidth="1"/>
    <col min="8971" max="9216" width="9.125" style="254"/>
    <col min="9217" max="9217" width="5.75" style="254" customWidth="1"/>
    <col min="9218" max="9218" width="26.25" style="254" customWidth="1"/>
    <col min="9219" max="9219" width="7.75" style="254" customWidth="1"/>
    <col min="9220" max="9220" width="9" style="254" customWidth="1"/>
    <col min="9221" max="9224" width="7.75" style="254" customWidth="1"/>
    <col min="9225" max="9225" width="32.375" style="254" customWidth="1"/>
    <col min="9226" max="9226" width="21.25" style="254" customWidth="1"/>
    <col min="9227" max="9472" width="9.125" style="254"/>
    <col min="9473" max="9473" width="5.75" style="254" customWidth="1"/>
    <col min="9474" max="9474" width="26.25" style="254" customWidth="1"/>
    <col min="9475" max="9475" width="7.75" style="254" customWidth="1"/>
    <col min="9476" max="9476" width="9" style="254" customWidth="1"/>
    <col min="9477" max="9480" width="7.75" style="254" customWidth="1"/>
    <col min="9481" max="9481" width="32.375" style="254" customWidth="1"/>
    <col min="9482" max="9482" width="21.25" style="254" customWidth="1"/>
    <col min="9483" max="9728" width="9.125" style="254"/>
    <col min="9729" max="9729" width="5.75" style="254" customWidth="1"/>
    <col min="9730" max="9730" width="26.25" style="254" customWidth="1"/>
    <col min="9731" max="9731" width="7.75" style="254" customWidth="1"/>
    <col min="9732" max="9732" width="9" style="254" customWidth="1"/>
    <col min="9733" max="9736" width="7.75" style="254" customWidth="1"/>
    <col min="9737" max="9737" width="32.375" style="254" customWidth="1"/>
    <col min="9738" max="9738" width="21.25" style="254" customWidth="1"/>
    <col min="9739" max="9984" width="9.125" style="254"/>
    <col min="9985" max="9985" width="5.75" style="254" customWidth="1"/>
    <col min="9986" max="9986" width="26.25" style="254" customWidth="1"/>
    <col min="9987" max="9987" width="7.75" style="254" customWidth="1"/>
    <col min="9988" max="9988" width="9" style="254" customWidth="1"/>
    <col min="9989" max="9992" width="7.75" style="254" customWidth="1"/>
    <col min="9993" max="9993" width="32.375" style="254" customWidth="1"/>
    <col min="9994" max="9994" width="21.25" style="254" customWidth="1"/>
    <col min="9995" max="10240" width="9.125" style="254"/>
    <col min="10241" max="10241" width="5.75" style="254" customWidth="1"/>
    <col min="10242" max="10242" width="26.25" style="254" customWidth="1"/>
    <col min="10243" max="10243" width="7.75" style="254" customWidth="1"/>
    <col min="10244" max="10244" width="9" style="254" customWidth="1"/>
    <col min="10245" max="10248" width="7.75" style="254" customWidth="1"/>
    <col min="10249" max="10249" width="32.375" style="254" customWidth="1"/>
    <col min="10250" max="10250" width="21.25" style="254" customWidth="1"/>
    <col min="10251" max="10496" width="9.125" style="254"/>
    <col min="10497" max="10497" width="5.75" style="254" customWidth="1"/>
    <col min="10498" max="10498" width="26.25" style="254" customWidth="1"/>
    <col min="10499" max="10499" width="7.75" style="254" customWidth="1"/>
    <col min="10500" max="10500" width="9" style="254" customWidth="1"/>
    <col min="10501" max="10504" width="7.75" style="254" customWidth="1"/>
    <col min="10505" max="10505" width="32.375" style="254" customWidth="1"/>
    <col min="10506" max="10506" width="21.25" style="254" customWidth="1"/>
    <col min="10507" max="10752" width="9.125" style="254"/>
    <col min="10753" max="10753" width="5.75" style="254" customWidth="1"/>
    <col min="10754" max="10754" width="26.25" style="254" customWidth="1"/>
    <col min="10755" max="10755" width="7.75" style="254" customWidth="1"/>
    <col min="10756" max="10756" width="9" style="254" customWidth="1"/>
    <col min="10757" max="10760" width="7.75" style="254" customWidth="1"/>
    <col min="10761" max="10761" width="32.375" style="254" customWidth="1"/>
    <col min="10762" max="10762" width="21.25" style="254" customWidth="1"/>
    <col min="10763" max="11008" width="9.125" style="254"/>
    <col min="11009" max="11009" width="5.75" style="254" customWidth="1"/>
    <col min="11010" max="11010" width="26.25" style="254" customWidth="1"/>
    <col min="11011" max="11011" width="7.75" style="254" customWidth="1"/>
    <col min="11012" max="11012" width="9" style="254" customWidth="1"/>
    <col min="11013" max="11016" width="7.75" style="254" customWidth="1"/>
    <col min="11017" max="11017" width="32.375" style="254" customWidth="1"/>
    <col min="11018" max="11018" width="21.25" style="254" customWidth="1"/>
    <col min="11019" max="11264" width="9.125" style="254"/>
    <col min="11265" max="11265" width="5.75" style="254" customWidth="1"/>
    <col min="11266" max="11266" width="26.25" style="254" customWidth="1"/>
    <col min="11267" max="11267" width="7.75" style="254" customWidth="1"/>
    <col min="11268" max="11268" width="9" style="254" customWidth="1"/>
    <col min="11269" max="11272" width="7.75" style="254" customWidth="1"/>
    <col min="11273" max="11273" width="32.375" style="254" customWidth="1"/>
    <col min="11274" max="11274" width="21.25" style="254" customWidth="1"/>
    <col min="11275" max="11520" width="9.125" style="254"/>
    <col min="11521" max="11521" width="5.75" style="254" customWidth="1"/>
    <col min="11522" max="11522" width="26.25" style="254" customWidth="1"/>
    <col min="11523" max="11523" width="7.75" style="254" customWidth="1"/>
    <col min="11524" max="11524" width="9" style="254" customWidth="1"/>
    <col min="11525" max="11528" width="7.75" style="254" customWidth="1"/>
    <col min="11529" max="11529" width="32.375" style="254" customWidth="1"/>
    <col min="11530" max="11530" width="21.25" style="254" customWidth="1"/>
    <col min="11531" max="11776" width="9.125" style="254"/>
    <col min="11777" max="11777" width="5.75" style="254" customWidth="1"/>
    <col min="11778" max="11778" width="26.25" style="254" customWidth="1"/>
    <col min="11779" max="11779" width="7.75" style="254" customWidth="1"/>
    <col min="11780" max="11780" width="9" style="254" customWidth="1"/>
    <col min="11781" max="11784" width="7.75" style="254" customWidth="1"/>
    <col min="11785" max="11785" width="32.375" style="254" customWidth="1"/>
    <col min="11786" max="11786" width="21.25" style="254" customWidth="1"/>
    <col min="11787" max="12032" width="9.125" style="254"/>
    <col min="12033" max="12033" width="5.75" style="254" customWidth="1"/>
    <col min="12034" max="12034" width="26.25" style="254" customWidth="1"/>
    <col min="12035" max="12035" width="7.75" style="254" customWidth="1"/>
    <col min="12036" max="12036" width="9" style="254" customWidth="1"/>
    <col min="12037" max="12040" width="7.75" style="254" customWidth="1"/>
    <col min="12041" max="12041" width="32.375" style="254" customWidth="1"/>
    <col min="12042" max="12042" width="21.25" style="254" customWidth="1"/>
    <col min="12043" max="12288" width="9.125" style="254"/>
    <col min="12289" max="12289" width="5.75" style="254" customWidth="1"/>
    <col min="12290" max="12290" width="26.25" style="254" customWidth="1"/>
    <col min="12291" max="12291" width="7.75" style="254" customWidth="1"/>
    <col min="12292" max="12292" width="9" style="254" customWidth="1"/>
    <col min="12293" max="12296" width="7.75" style="254" customWidth="1"/>
    <col min="12297" max="12297" width="32.375" style="254" customWidth="1"/>
    <col min="12298" max="12298" width="21.25" style="254" customWidth="1"/>
    <col min="12299" max="12544" width="9.125" style="254"/>
    <col min="12545" max="12545" width="5.75" style="254" customWidth="1"/>
    <col min="12546" max="12546" width="26.25" style="254" customWidth="1"/>
    <col min="12547" max="12547" width="7.75" style="254" customWidth="1"/>
    <col min="12548" max="12548" width="9" style="254" customWidth="1"/>
    <col min="12549" max="12552" width="7.75" style="254" customWidth="1"/>
    <col min="12553" max="12553" width="32.375" style="254" customWidth="1"/>
    <col min="12554" max="12554" width="21.25" style="254" customWidth="1"/>
    <col min="12555" max="12800" width="9.125" style="254"/>
    <col min="12801" max="12801" width="5.75" style="254" customWidth="1"/>
    <col min="12802" max="12802" width="26.25" style="254" customWidth="1"/>
    <col min="12803" max="12803" width="7.75" style="254" customWidth="1"/>
    <col min="12804" max="12804" width="9" style="254" customWidth="1"/>
    <col min="12805" max="12808" width="7.75" style="254" customWidth="1"/>
    <col min="12809" max="12809" width="32.375" style="254" customWidth="1"/>
    <col min="12810" max="12810" width="21.25" style="254" customWidth="1"/>
    <col min="12811" max="13056" width="9.125" style="254"/>
    <col min="13057" max="13057" width="5.75" style="254" customWidth="1"/>
    <col min="13058" max="13058" width="26.25" style="254" customWidth="1"/>
    <col min="13059" max="13059" width="7.75" style="254" customWidth="1"/>
    <col min="13060" max="13060" width="9" style="254" customWidth="1"/>
    <col min="13061" max="13064" width="7.75" style="254" customWidth="1"/>
    <col min="13065" max="13065" width="32.375" style="254" customWidth="1"/>
    <col min="13066" max="13066" width="21.25" style="254" customWidth="1"/>
    <col min="13067" max="13312" width="9.125" style="254"/>
    <col min="13313" max="13313" width="5.75" style="254" customWidth="1"/>
    <col min="13314" max="13314" width="26.25" style="254" customWidth="1"/>
    <col min="13315" max="13315" width="7.75" style="254" customWidth="1"/>
    <col min="13316" max="13316" width="9" style="254" customWidth="1"/>
    <col min="13317" max="13320" width="7.75" style="254" customWidth="1"/>
    <col min="13321" max="13321" width="32.375" style="254" customWidth="1"/>
    <col min="13322" max="13322" width="21.25" style="254" customWidth="1"/>
    <col min="13323" max="13568" width="9.125" style="254"/>
    <col min="13569" max="13569" width="5.75" style="254" customWidth="1"/>
    <col min="13570" max="13570" width="26.25" style="254" customWidth="1"/>
    <col min="13571" max="13571" width="7.75" style="254" customWidth="1"/>
    <col min="13572" max="13572" width="9" style="254" customWidth="1"/>
    <col min="13573" max="13576" width="7.75" style="254" customWidth="1"/>
    <col min="13577" max="13577" width="32.375" style="254" customWidth="1"/>
    <col min="13578" max="13578" width="21.25" style="254" customWidth="1"/>
    <col min="13579" max="13824" width="9.125" style="254"/>
    <col min="13825" max="13825" width="5.75" style="254" customWidth="1"/>
    <col min="13826" max="13826" width="26.25" style="254" customWidth="1"/>
    <col min="13827" max="13827" width="7.75" style="254" customWidth="1"/>
    <col min="13828" max="13828" width="9" style="254" customWidth="1"/>
    <col min="13829" max="13832" width="7.75" style="254" customWidth="1"/>
    <col min="13833" max="13833" width="32.375" style="254" customWidth="1"/>
    <col min="13834" max="13834" width="21.25" style="254" customWidth="1"/>
    <col min="13835" max="14080" width="9.125" style="254"/>
    <col min="14081" max="14081" width="5.75" style="254" customWidth="1"/>
    <col min="14082" max="14082" width="26.25" style="254" customWidth="1"/>
    <col min="14083" max="14083" width="7.75" style="254" customWidth="1"/>
    <col min="14084" max="14084" width="9" style="254" customWidth="1"/>
    <col min="14085" max="14088" width="7.75" style="254" customWidth="1"/>
    <col min="14089" max="14089" width="32.375" style="254" customWidth="1"/>
    <col min="14090" max="14090" width="21.25" style="254" customWidth="1"/>
    <col min="14091" max="14336" width="9.125" style="254"/>
    <col min="14337" max="14337" width="5.75" style="254" customWidth="1"/>
    <col min="14338" max="14338" width="26.25" style="254" customWidth="1"/>
    <col min="14339" max="14339" width="7.75" style="254" customWidth="1"/>
    <col min="14340" max="14340" width="9" style="254" customWidth="1"/>
    <col min="14341" max="14344" width="7.75" style="254" customWidth="1"/>
    <col min="14345" max="14345" width="32.375" style="254" customWidth="1"/>
    <col min="14346" max="14346" width="21.25" style="254" customWidth="1"/>
    <col min="14347" max="14592" width="9.125" style="254"/>
    <col min="14593" max="14593" width="5.75" style="254" customWidth="1"/>
    <col min="14594" max="14594" width="26.25" style="254" customWidth="1"/>
    <col min="14595" max="14595" width="7.75" style="254" customWidth="1"/>
    <col min="14596" max="14596" width="9" style="254" customWidth="1"/>
    <col min="14597" max="14600" width="7.75" style="254" customWidth="1"/>
    <col min="14601" max="14601" width="32.375" style="254" customWidth="1"/>
    <col min="14602" max="14602" width="21.25" style="254" customWidth="1"/>
    <col min="14603" max="14848" width="9.125" style="254"/>
    <col min="14849" max="14849" width="5.75" style="254" customWidth="1"/>
    <col min="14850" max="14850" width="26.25" style="254" customWidth="1"/>
    <col min="14851" max="14851" width="7.75" style="254" customWidth="1"/>
    <col min="14852" max="14852" width="9" style="254" customWidth="1"/>
    <col min="14853" max="14856" width="7.75" style="254" customWidth="1"/>
    <col min="14857" max="14857" width="32.375" style="254" customWidth="1"/>
    <col min="14858" max="14858" width="21.25" style="254" customWidth="1"/>
    <col min="14859" max="15104" width="9.125" style="254"/>
    <col min="15105" max="15105" width="5.75" style="254" customWidth="1"/>
    <col min="15106" max="15106" width="26.25" style="254" customWidth="1"/>
    <col min="15107" max="15107" width="7.75" style="254" customWidth="1"/>
    <col min="15108" max="15108" width="9" style="254" customWidth="1"/>
    <col min="15109" max="15112" width="7.75" style="254" customWidth="1"/>
    <col min="15113" max="15113" width="32.375" style="254" customWidth="1"/>
    <col min="15114" max="15114" width="21.25" style="254" customWidth="1"/>
    <col min="15115" max="15360" width="9.125" style="254"/>
    <col min="15361" max="15361" width="5.75" style="254" customWidth="1"/>
    <col min="15362" max="15362" width="26.25" style="254" customWidth="1"/>
    <col min="15363" max="15363" width="7.75" style="254" customWidth="1"/>
    <col min="15364" max="15364" width="9" style="254" customWidth="1"/>
    <col min="15365" max="15368" width="7.75" style="254" customWidth="1"/>
    <col min="15369" max="15369" width="32.375" style="254" customWidth="1"/>
    <col min="15370" max="15370" width="21.25" style="254" customWidth="1"/>
    <col min="15371" max="15616" width="9.125" style="254"/>
    <col min="15617" max="15617" width="5.75" style="254" customWidth="1"/>
    <col min="15618" max="15618" width="26.25" style="254" customWidth="1"/>
    <col min="15619" max="15619" width="7.75" style="254" customWidth="1"/>
    <col min="15620" max="15620" width="9" style="254" customWidth="1"/>
    <col min="15621" max="15624" width="7.75" style="254" customWidth="1"/>
    <col min="15625" max="15625" width="32.375" style="254" customWidth="1"/>
    <col min="15626" max="15626" width="21.25" style="254" customWidth="1"/>
    <col min="15627" max="15872" width="9.125" style="254"/>
    <col min="15873" max="15873" width="5.75" style="254" customWidth="1"/>
    <col min="15874" max="15874" width="26.25" style="254" customWidth="1"/>
    <col min="15875" max="15875" width="7.75" style="254" customWidth="1"/>
    <col min="15876" max="15876" width="9" style="254" customWidth="1"/>
    <col min="15877" max="15880" width="7.75" style="254" customWidth="1"/>
    <col min="15881" max="15881" width="32.375" style="254" customWidth="1"/>
    <col min="15882" max="15882" width="21.25" style="254" customWidth="1"/>
    <col min="15883" max="16128" width="9.125" style="254"/>
    <col min="16129" max="16129" width="5.75" style="254" customWidth="1"/>
    <col min="16130" max="16130" width="26.25" style="254" customWidth="1"/>
    <col min="16131" max="16131" width="7.75" style="254" customWidth="1"/>
    <col min="16132" max="16132" width="9" style="254" customWidth="1"/>
    <col min="16133" max="16136" width="7.75" style="254" customWidth="1"/>
    <col min="16137" max="16137" width="32.375" style="254" customWidth="1"/>
    <col min="16138" max="16138" width="21.25" style="254" customWidth="1"/>
    <col min="16139" max="16384" width="9.125" style="254"/>
  </cols>
  <sheetData>
    <row r="1" spans="1:18" ht="18.75" x14ac:dyDescent="0.2">
      <c r="A1" s="668" t="s">
        <v>3514</v>
      </c>
      <c r="B1" s="668"/>
      <c r="C1" s="668"/>
      <c r="D1" s="668"/>
      <c r="E1" s="668"/>
      <c r="F1" s="668"/>
      <c r="G1" s="668"/>
      <c r="H1" s="668"/>
      <c r="I1" s="668"/>
      <c r="J1" s="668"/>
    </row>
    <row r="2" spans="1:18" ht="18.75" x14ac:dyDescent="0.2">
      <c r="A2" s="668" t="s">
        <v>3515</v>
      </c>
      <c r="B2" s="668"/>
      <c r="C2" s="668"/>
      <c r="D2" s="668"/>
      <c r="E2" s="668"/>
      <c r="F2" s="668"/>
      <c r="G2" s="668"/>
      <c r="H2" s="668"/>
      <c r="I2" s="668"/>
      <c r="J2" s="668"/>
    </row>
    <row r="3" spans="1:18" ht="18.75" customHeight="1" x14ac:dyDescent="0.2">
      <c r="A3" s="637" t="s">
        <v>3566</v>
      </c>
      <c r="B3" s="637"/>
      <c r="C3" s="637"/>
      <c r="D3" s="637"/>
      <c r="E3" s="637"/>
      <c r="F3" s="637"/>
      <c r="G3" s="637"/>
      <c r="H3" s="637"/>
      <c r="I3" s="637"/>
      <c r="J3" s="637"/>
      <c r="K3" s="564"/>
      <c r="L3" s="564"/>
      <c r="M3" s="564"/>
      <c r="N3" s="564"/>
      <c r="O3" s="564"/>
      <c r="P3" s="564"/>
      <c r="Q3" s="564"/>
      <c r="R3" s="564"/>
    </row>
    <row r="4" spans="1:18" s="255" customFormat="1" ht="86.25" customHeight="1" x14ac:dyDescent="0.2">
      <c r="A4" s="669" t="s">
        <v>266</v>
      </c>
      <c r="B4" s="670" t="s">
        <v>117</v>
      </c>
      <c r="C4" s="669" t="s">
        <v>2291</v>
      </c>
      <c r="D4" s="671"/>
      <c r="E4" s="669" t="s">
        <v>2292</v>
      </c>
      <c r="F4" s="669"/>
      <c r="G4" s="669" t="s">
        <v>2939</v>
      </c>
      <c r="H4" s="669"/>
      <c r="I4" s="669" t="s">
        <v>2294</v>
      </c>
      <c r="J4" s="669" t="s">
        <v>2295</v>
      </c>
    </row>
    <row r="5" spans="1:18" s="255" customFormat="1" ht="40.5" customHeight="1" x14ac:dyDescent="0.2">
      <c r="A5" s="669"/>
      <c r="B5" s="670"/>
      <c r="C5" s="558" t="s">
        <v>2296</v>
      </c>
      <c r="D5" s="558" t="s">
        <v>2297</v>
      </c>
      <c r="E5" s="558" t="s">
        <v>2298</v>
      </c>
      <c r="F5" s="558" t="s">
        <v>2297</v>
      </c>
      <c r="G5" s="558" t="s">
        <v>2298</v>
      </c>
      <c r="H5" s="558" t="s">
        <v>2297</v>
      </c>
      <c r="I5" s="669"/>
      <c r="J5" s="669"/>
    </row>
    <row r="6" spans="1:18" s="384" customFormat="1" x14ac:dyDescent="0.2">
      <c r="A6" s="381">
        <v>1</v>
      </c>
      <c r="B6" s="382" t="s">
        <v>2299</v>
      </c>
      <c r="C6" s="383">
        <f t="shared" ref="C6:H6" si="0">SUM(C7,C23,C37,C44,C52,C69,C74,C92,C94,C99,C104,C111,C135,C143,C160,C167,C169,C178,C195,C200,C202,C209,C213,C225,C233,C235,C248)</f>
        <v>5594</v>
      </c>
      <c r="D6" s="383">
        <f t="shared" si="0"/>
        <v>21475</v>
      </c>
      <c r="E6" s="383">
        <f t="shared" si="0"/>
        <v>1501</v>
      </c>
      <c r="F6" s="383">
        <f t="shared" si="0"/>
        <v>6252</v>
      </c>
      <c r="G6" s="383">
        <f t="shared" si="0"/>
        <v>3246</v>
      </c>
      <c r="H6" s="383">
        <f t="shared" si="0"/>
        <v>12531</v>
      </c>
      <c r="I6" s="382"/>
      <c r="J6" s="382"/>
    </row>
    <row r="7" spans="1:18" s="384" customFormat="1" hidden="1" x14ac:dyDescent="0.2">
      <c r="A7" s="381">
        <v>1</v>
      </c>
      <c r="B7" s="385" t="s">
        <v>474</v>
      </c>
      <c r="C7" s="386">
        <v>97</v>
      </c>
      <c r="D7" s="386">
        <v>447</v>
      </c>
      <c r="E7" s="386">
        <v>73</v>
      </c>
      <c r="F7" s="386">
        <v>357</v>
      </c>
      <c r="G7" s="386">
        <v>24</v>
      </c>
      <c r="H7" s="386">
        <v>90</v>
      </c>
      <c r="I7" s="387"/>
      <c r="J7" s="387"/>
    </row>
    <row r="8" spans="1:18" s="384" customFormat="1" hidden="1" x14ac:dyDescent="0.2">
      <c r="A8" s="388"/>
      <c r="B8" s="387" t="s">
        <v>475</v>
      </c>
      <c r="C8" s="389">
        <v>3</v>
      </c>
      <c r="D8" s="389">
        <v>7</v>
      </c>
      <c r="E8" s="389">
        <v>3</v>
      </c>
      <c r="F8" s="389">
        <v>7</v>
      </c>
      <c r="G8" s="389"/>
      <c r="H8" s="389"/>
      <c r="I8" s="387" t="s">
        <v>2940</v>
      </c>
      <c r="J8" s="387" t="s">
        <v>2941</v>
      </c>
    </row>
    <row r="9" spans="1:18" s="384" customFormat="1" hidden="1" x14ac:dyDescent="0.2">
      <c r="A9" s="388"/>
      <c r="B9" s="387" t="s">
        <v>477</v>
      </c>
      <c r="C9" s="389">
        <v>5</v>
      </c>
      <c r="D9" s="389">
        <v>18</v>
      </c>
      <c r="E9" s="389">
        <v>5</v>
      </c>
      <c r="F9" s="389">
        <v>18</v>
      </c>
      <c r="G9" s="389"/>
      <c r="H9" s="389"/>
      <c r="I9" s="387" t="s">
        <v>478</v>
      </c>
      <c r="J9" s="387" t="s">
        <v>476</v>
      </c>
    </row>
    <row r="10" spans="1:18" s="384" customFormat="1" hidden="1" x14ac:dyDescent="0.2">
      <c r="A10" s="388"/>
      <c r="B10" s="387" t="s">
        <v>479</v>
      </c>
      <c r="C10" s="389">
        <v>1</v>
      </c>
      <c r="D10" s="389">
        <v>8</v>
      </c>
      <c r="E10" s="389"/>
      <c r="F10" s="389"/>
      <c r="G10" s="389">
        <v>1</v>
      </c>
      <c r="H10" s="389">
        <v>8</v>
      </c>
      <c r="I10" s="387" t="s">
        <v>2942</v>
      </c>
      <c r="J10" s="387" t="s">
        <v>476</v>
      </c>
    </row>
    <row r="11" spans="1:18" s="384" customFormat="1" hidden="1" x14ac:dyDescent="0.2">
      <c r="A11" s="388"/>
      <c r="B11" s="387" t="s">
        <v>480</v>
      </c>
      <c r="C11" s="389">
        <v>9</v>
      </c>
      <c r="D11" s="389">
        <v>44</v>
      </c>
      <c r="E11" s="389">
        <v>5</v>
      </c>
      <c r="F11" s="389">
        <v>26</v>
      </c>
      <c r="G11" s="389">
        <v>4</v>
      </c>
      <c r="H11" s="389">
        <v>18</v>
      </c>
      <c r="I11" s="387" t="s">
        <v>481</v>
      </c>
      <c r="J11" s="387" t="s">
        <v>476</v>
      </c>
    </row>
    <row r="12" spans="1:18" s="384" customFormat="1" hidden="1" x14ac:dyDescent="0.2">
      <c r="A12" s="388"/>
      <c r="B12" s="387" t="s">
        <v>482</v>
      </c>
      <c r="C12" s="389">
        <v>2</v>
      </c>
      <c r="D12" s="389">
        <v>7</v>
      </c>
      <c r="E12" s="389">
        <v>2</v>
      </c>
      <c r="F12" s="389">
        <v>7</v>
      </c>
      <c r="G12" s="389"/>
      <c r="H12" s="389"/>
      <c r="I12" s="387" t="s">
        <v>483</v>
      </c>
      <c r="J12" s="387" t="s">
        <v>476</v>
      </c>
    </row>
    <row r="13" spans="1:18" s="384" customFormat="1" hidden="1" x14ac:dyDescent="0.2">
      <c r="A13" s="388"/>
      <c r="B13" s="387" t="s">
        <v>484</v>
      </c>
      <c r="C13" s="389">
        <v>6</v>
      </c>
      <c r="D13" s="389">
        <v>21</v>
      </c>
      <c r="E13" s="389">
        <v>6</v>
      </c>
      <c r="F13" s="389">
        <v>21</v>
      </c>
      <c r="G13" s="389"/>
      <c r="H13" s="389"/>
      <c r="I13" s="387" t="s">
        <v>2943</v>
      </c>
      <c r="J13" s="387" t="s">
        <v>476</v>
      </c>
    </row>
    <row r="14" spans="1:18" s="384" customFormat="1" hidden="1" x14ac:dyDescent="0.2">
      <c r="A14" s="388"/>
      <c r="B14" s="387" t="s">
        <v>2944</v>
      </c>
      <c r="C14" s="389">
        <v>9</v>
      </c>
      <c r="D14" s="389">
        <v>30</v>
      </c>
      <c r="E14" s="389">
        <v>9</v>
      </c>
      <c r="F14" s="389">
        <v>30</v>
      </c>
      <c r="G14" s="389"/>
      <c r="H14" s="389"/>
      <c r="I14" s="387" t="s">
        <v>485</v>
      </c>
      <c r="J14" s="387" t="s">
        <v>476</v>
      </c>
    </row>
    <row r="15" spans="1:18" s="384" customFormat="1" hidden="1" x14ac:dyDescent="0.2">
      <c r="A15" s="388"/>
      <c r="B15" s="387" t="s">
        <v>2945</v>
      </c>
      <c r="C15" s="389">
        <v>12</v>
      </c>
      <c r="D15" s="389">
        <v>41</v>
      </c>
      <c r="E15" s="389">
        <v>12</v>
      </c>
      <c r="F15" s="389">
        <v>41</v>
      </c>
      <c r="G15" s="389"/>
      <c r="H15" s="389"/>
      <c r="I15" s="387" t="s">
        <v>485</v>
      </c>
      <c r="J15" s="387" t="s">
        <v>476</v>
      </c>
    </row>
    <row r="16" spans="1:18" s="384" customFormat="1" hidden="1" x14ac:dyDescent="0.2">
      <c r="A16" s="388"/>
      <c r="B16" s="387" t="s">
        <v>486</v>
      </c>
      <c r="C16" s="389">
        <v>5</v>
      </c>
      <c r="D16" s="389">
        <v>30</v>
      </c>
      <c r="E16" s="389">
        <v>5</v>
      </c>
      <c r="F16" s="389">
        <v>30</v>
      </c>
      <c r="G16" s="389"/>
      <c r="H16" s="389"/>
      <c r="I16" s="387" t="s">
        <v>485</v>
      </c>
      <c r="J16" s="387" t="s">
        <v>476</v>
      </c>
    </row>
    <row r="17" spans="1:10" s="384" customFormat="1" hidden="1" x14ac:dyDescent="0.2">
      <c r="A17" s="388"/>
      <c r="B17" s="387" t="s">
        <v>487</v>
      </c>
      <c r="C17" s="389">
        <v>15</v>
      </c>
      <c r="D17" s="389">
        <v>175</v>
      </c>
      <c r="E17" s="389">
        <v>15</v>
      </c>
      <c r="F17" s="389">
        <v>175</v>
      </c>
      <c r="G17" s="389"/>
      <c r="H17" s="389"/>
      <c r="I17" s="387" t="s">
        <v>483</v>
      </c>
      <c r="J17" s="387" t="s">
        <v>476</v>
      </c>
    </row>
    <row r="18" spans="1:10" s="384" customFormat="1" hidden="1" x14ac:dyDescent="0.2">
      <c r="A18" s="388"/>
      <c r="B18" s="387" t="s">
        <v>488</v>
      </c>
      <c r="C18" s="389">
        <v>1</v>
      </c>
      <c r="D18" s="389">
        <v>2</v>
      </c>
      <c r="E18" s="389">
        <v>1</v>
      </c>
      <c r="F18" s="389">
        <v>2</v>
      </c>
      <c r="G18" s="389"/>
      <c r="H18" s="389"/>
      <c r="I18" s="387" t="s">
        <v>483</v>
      </c>
      <c r="J18" s="387" t="s">
        <v>476</v>
      </c>
    </row>
    <row r="19" spans="1:10" s="384" customFormat="1" hidden="1" x14ac:dyDescent="0.2">
      <c r="A19" s="388"/>
      <c r="B19" s="387" t="s">
        <v>489</v>
      </c>
      <c r="C19" s="389">
        <v>3</v>
      </c>
      <c r="D19" s="389">
        <v>3</v>
      </c>
      <c r="E19" s="389"/>
      <c r="F19" s="389"/>
      <c r="G19" s="389">
        <v>3</v>
      </c>
      <c r="H19" s="389">
        <v>3</v>
      </c>
      <c r="I19" s="387" t="s">
        <v>2942</v>
      </c>
      <c r="J19" s="387" t="s">
        <v>476</v>
      </c>
    </row>
    <row r="20" spans="1:10" s="384" customFormat="1" hidden="1" x14ac:dyDescent="0.2">
      <c r="A20" s="388"/>
      <c r="B20" s="387" t="s">
        <v>490</v>
      </c>
      <c r="C20" s="389">
        <v>13</v>
      </c>
      <c r="D20" s="389">
        <v>46</v>
      </c>
      <c r="E20" s="389"/>
      <c r="F20" s="389"/>
      <c r="G20" s="389">
        <v>13</v>
      </c>
      <c r="H20" s="389">
        <v>46</v>
      </c>
      <c r="I20" s="387" t="s">
        <v>2942</v>
      </c>
      <c r="J20" s="387" t="s">
        <v>476</v>
      </c>
    </row>
    <row r="21" spans="1:10" s="384" customFormat="1" hidden="1" x14ac:dyDescent="0.2">
      <c r="A21" s="388"/>
      <c r="B21" s="387" t="s">
        <v>491</v>
      </c>
      <c r="C21" s="389">
        <v>10</v>
      </c>
      <c r="D21" s="389">
        <v>0</v>
      </c>
      <c r="E21" s="389">
        <v>10</v>
      </c>
      <c r="F21" s="389">
        <v>0</v>
      </c>
      <c r="G21" s="389"/>
      <c r="H21" s="389">
        <v>0</v>
      </c>
      <c r="I21" s="387" t="s">
        <v>2946</v>
      </c>
      <c r="J21" s="387" t="s">
        <v>476</v>
      </c>
    </row>
    <row r="22" spans="1:10" s="384" customFormat="1" hidden="1" x14ac:dyDescent="0.2">
      <c r="A22" s="388"/>
      <c r="B22" s="387" t="s">
        <v>492</v>
      </c>
      <c r="C22" s="389">
        <v>3</v>
      </c>
      <c r="D22" s="389">
        <v>15</v>
      </c>
      <c r="E22" s="389"/>
      <c r="F22" s="389"/>
      <c r="G22" s="389">
        <v>3</v>
      </c>
      <c r="H22" s="389">
        <v>15</v>
      </c>
      <c r="I22" s="387" t="s">
        <v>2942</v>
      </c>
      <c r="J22" s="387" t="s">
        <v>476</v>
      </c>
    </row>
    <row r="23" spans="1:10" s="384" customFormat="1" hidden="1" x14ac:dyDescent="0.2">
      <c r="A23" s="381">
        <v>2</v>
      </c>
      <c r="B23" s="385" t="s">
        <v>2300</v>
      </c>
      <c r="C23" s="386">
        <v>88</v>
      </c>
      <c r="D23" s="386">
        <v>249</v>
      </c>
      <c r="E23" s="386">
        <v>0</v>
      </c>
      <c r="F23" s="386">
        <v>0</v>
      </c>
      <c r="G23" s="386">
        <v>88</v>
      </c>
      <c r="H23" s="386">
        <v>249</v>
      </c>
      <c r="I23" s="387"/>
      <c r="J23" s="387"/>
    </row>
    <row r="24" spans="1:10" s="384" customFormat="1" hidden="1" x14ac:dyDescent="0.2">
      <c r="A24" s="388"/>
      <c r="B24" s="387" t="s">
        <v>475</v>
      </c>
      <c r="C24" s="389">
        <v>5</v>
      </c>
      <c r="D24" s="389">
        <v>14</v>
      </c>
      <c r="E24" s="389"/>
      <c r="F24" s="389"/>
      <c r="G24" s="389">
        <v>5</v>
      </c>
      <c r="H24" s="389">
        <v>14</v>
      </c>
      <c r="I24" s="387" t="s">
        <v>2947</v>
      </c>
      <c r="J24" s="387" t="s">
        <v>494</v>
      </c>
    </row>
    <row r="25" spans="1:10" s="384" customFormat="1" hidden="1" x14ac:dyDescent="0.2">
      <c r="A25" s="388"/>
      <c r="B25" s="387" t="s">
        <v>477</v>
      </c>
      <c r="C25" s="389">
        <v>4</v>
      </c>
      <c r="D25" s="389">
        <v>15</v>
      </c>
      <c r="E25" s="389"/>
      <c r="F25" s="389"/>
      <c r="G25" s="389">
        <v>4</v>
      </c>
      <c r="H25" s="389">
        <v>15</v>
      </c>
      <c r="I25" s="387" t="s">
        <v>2948</v>
      </c>
      <c r="J25" s="387" t="s">
        <v>494</v>
      </c>
    </row>
    <row r="26" spans="1:10" s="384" customFormat="1" hidden="1" x14ac:dyDescent="0.2">
      <c r="A26" s="388"/>
      <c r="B26" s="387" t="s">
        <v>479</v>
      </c>
      <c r="C26" s="389">
        <v>4</v>
      </c>
      <c r="D26" s="389">
        <v>9</v>
      </c>
      <c r="E26" s="389"/>
      <c r="F26" s="389"/>
      <c r="G26" s="389">
        <v>4</v>
      </c>
      <c r="H26" s="389">
        <v>9</v>
      </c>
      <c r="I26" s="387" t="s">
        <v>2949</v>
      </c>
      <c r="J26" s="387" t="s">
        <v>84</v>
      </c>
    </row>
    <row r="27" spans="1:10" s="384" customFormat="1" hidden="1" x14ac:dyDescent="0.2">
      <c r="A27" s="388"/>
      <c r="B27" s="387" t="s">
        <v>495</v>
      </c>
      <c r="C27" s="389">
        <v>5</v>
      </c>
      <c r="D27" s="389">
        <v>14</v>
      </c>
      <c r="E27" s="389"/>
      <c r="F27" s="389"/>
      <c r="G27" s="389">
        <v>5</v>
      </c>
      <c r="H27" s="389">
        <v>14</v>
      </c>
      <c r="I27" s="387" t="s">
        <v>2950</v>
      </c>
      <c r="J27" s="387" t="s">
        <v>494</v>
      </c>
    </row>
    <row r="28" spans="1:10" s="384" customFormat="1" hidden="1" x14ac:dyDescent="0.2">
      <c r="A28" s="388"/>
      <c r="B28" s="387" t="s">
        <v>480</v>
      </c>
      <c r="C28" s="389">
        <v>3</v>
      </c>
      <c r="D28" s="389">
        <v>11</v>
      </c>
      <c r="E28" s="389"/>
      <c r="F28" s="389"/>
      <c r="G28" s="389">
        <v>3</v>
      </c>
      <c r="H28" s="389">
        <v>11</v>
      </c>
      <c r="I28" s="387" t="s">
        <v>496</v>
      </c>
      <c r="J28" s="387" t="s">
        <v>494</v>
      </c>
    </row>
    <row r="29" spans="1:10" s="384" customFormat="1" hidden="1" x14ac:dyDescent="0.2">
      <c r="A29" s="388"/>
      <c r="B29" s="387" t="s">
        <v>482</v>
      </c>
      <c r="C29" s="389">
        <v>5</v>
      </c>
      <c r="D29" s="389">
        <v>17</v>
      </c>
      <c r="E29" s="389"/>
      <c r="F29" s="389"/>
      <c r="G29" s="389">
        <v>5</v>
      </c>
      <c r="H29" s="389">
        <v>17</v>
      </c>
      <c r="I29" s="387" t="s">
        <v>2951</v>
      </c>
      <c r="J29" s="387" t="s">
        <v>84</v>
      </c>
    </row>
    <row r="30" spans="1:10" s="384" customFormat="1" hidden="1" x14ac:dyDescent="0.2">
      <c r="A30" s="388"/>
      <c r="B30" s="387" t="s">
        <v>497</v>
      </c>
      <c r="C30" s="389">
        <v>9</v>
      </c>
      <c r="D30" s="389">
        <v>21</v>
      </c>
      <c r="E30" s="389"/>
      <c r="F30" s="389"/>
      <c r="G30" s="389">
        <v>9</v>
      </c>
      <c r="H30" s="389">
        <v>21</v>
      </c>
      <c r="I30" s="387" t="s">
        <v>2952</v>
      </c>
      <c r="J30" s="387" t="s">
        <v>84</v>
      </c>
    </row>
    <row r="31" spans="1:10" s="384" customFormat="1" hidden="1" x14ac:dyDescent="0.2">
      <c r="A31" s="388"/>
      <c r="B31" s="387" t="s">
        <v>484</v>
      </c>
      <c r="C31" s="389">
        <v>19</v>
      </c>
      <c r="D31" s="389">
        <v>37</v>
      </c>
      <c r="E31" s="389"/>
      <c r="F31" s="389"/>
      <c r="G31" s="389">
        <v>19</v>
      </c>
      <c r="H31" s="389">
        <v>37</v>
      </c>
      <c r="I31" s="387" t="s">
        <v>2953</v>
      </c>
      <c r="J31" s="387" t="s">
        <v>84</v>
      </c>
    </row>
    <row r="32" spans="1:10" s="384" customFormat="1" hidden="1" x14ac:dyDescent="0.2">
      <c r="A32" s="388"/>
      <c r="B32" s="387" t="s">
        <v>498</v>
      </c>
      <c r="C32" s="389">
        <v>4</v>
      </c>
      <c r="D32" s="389">
        <v>15</v>
      </c>
      <c r="E32" s="389"/>
      <c r="F32" s="389"/>
      <c r="G32" s="389">
        <v>4</v>
      </c>
      <c r="H32" s="389">
        <v>15</v>
      </c>
      <c r="I32" s="387" t="s">
        <v>499</v>
      </c>
      <c r="J32" s="387" t="s">
        <v>84</v>
      </c>
    </row>
    <row r="33" spans="1:10" s="384" customFormat="1" ht="31.5" hidden="1" x14ac:dyDescent="0.2">
      <c r="A33" s="388"/>
      <c r="B33" s="387" t="s">
        <v>500</v>
      </c>
      <c r="C33" s="389">
        <v>4</v>
      </c>
      <c r="D33" s="389">
        <v>6</v>
      </c>
      <c r="E33" s="389"/>
      <c r="F33" s="389"/>
      <c r="G33" s="389">
        <v>4</v>
      </c>
      <c r="H33" s="389">
        <v>6</v>
      </c>
      <c r="I33" s="387" t="s">
        <v>2954</v>
      </c>
      <c r="J33" s="387" t="s">
        <v>494</v>
      </c>
    </row>
    <row r="34" spans="1:10" s="384" customFormat="1" hidden="1" x14ac:dyDescent="0.2">
      <c r="A34" s="388"/>
      <c r="B34" s="387" t="s">
        <v>486</v>
      </c>
      <c r="C34" s="389">
        <v>10</v>
      </c>
      <c r="D34" s="389">
        <v>40</v>
      </c>
      <c r="E34" s="389"/>
      <c r="F34" s="389"/>
      <c r="G34" s="389">
        <v>10</v>
      </c>
      <c r="H34" s="389">
        <v>40</v>
      </c>
      <c r="I34" s="387" t="s">
        <v>499</v>
      </c>
      <c r="J34" s="387" t="s">
        <v>494</v>
      </c>
    </row>
    <row r="35" spans="1:10" s="384" customFormat="1" hidden="1" x14ac:dyDescent="0.2">
      <c r="A35" s="388"/>
      <c r="B35" s="387" t="s">
        <v>487</v>
      </c>
      <c r="C35" s="389">
        <v>7</v>
      </c>
      <c r="D35" s="389">
        <v>29</v>
      </c>
      <c r="E35" s="389"/>
      <c r="F35" s="389"/>
      <c r="G35" s="389">
        <v>7</v>
      </c>
      <c r="H35" s="389">
        <v>29</v>
      </c>
      <c r="I35" s="387" t="s">
        <v>2955</v>
      </c>
      <c r="J35" s="387" t="s">
        <v>84</v>
      </c>
    </row>
    <row r="36" spans="1:10" s="384" customFormat="1" hidden="1" x14ac:dyDescent="0.2">
      <c r="A36" s="388"/>
      <c r="B36" s="387" t="s">
        <v>488</v>
      </c>
      <c r="C36" s="389">
        <v>9</v>
      </c>
      <c r="D36" s="389">
        <v>21</v>
      </c>
      <c r="E36" s="389"/>
      <c r="F36" s="389"/>
      <c r="G36" s="389">
        <v>9</v>
      </c>
      <c r="H36" s="389">
        <v>21</v>
      </c>
      <c r="I36" s="387" t="s">
        <v>2956</v>
      </c>
      <c r="J36" s="387" t="s">
        <v>84</v>
      </c>
    </row>
    <row r="37" spans="1:10" s="384" customFormat="1" hidden="1" x14ac:dyDescent="0.2">
      <c r="A37" s="381">
        <v>3</v>
      </c>
      <c r="B37" s="385" t="s">
        <v>501</v>
      </c>
      <c r="C37" s="386">
        <v>84</v>
      </c>
      <c r="D37" s="386">
        <v>372</v>
      </c>
      <c r="E37" s="386">
        <v>8</v>
      </c>
      <c r="F37" s="386">
        <v>37</v>
      </c>
      <c r="G37" s="386">
        <v>76</v>
      </c>
      <c r="H37" s="386">
        <v>335</v>
      </c>
      <c r="I37" s="387"/>
      <c r="J37" s="387"/>
    </row>
    <row r="38" spans="1:10" s="384" customFormat="1" ht="31.5" hidden="1" x14ac:dyDescent="0.2">
      <c r="A38" s="388"/>
      <c r="B38" s="387" t="s">
        <v>2957</v>
      </c>
      <c r="C38" s="389">
        <v>11</v>
      </c>
      <c r="D38" s="389">
        <v>46</v>
      </c>
      <c r="E38" s="389"/>
      <c r="F38" s="389"/>
      <c r="G38" s="389">
        <v>11</v>
      </c>
      <c r="H38" s="389">
        <v>46</v>
      </c>
      <c r="I38" s="387" t="s">
        <v>2958</v>
      </c>
      <c r="J38" s="387" t="s">
        <v>502</v>
      </c>
    </row>
    <row r="39" spans="1:10" s="384" customFormat="1" hidden="1" x14ac:dyDescent="0.2">
      <c r="A39" s="388"/>
      <c r="B39" s="387" t="s">
        <v>2959</v>
      </c>
      <c r="C39" s="389">
        <v>11</v>
      </c>
      <c r="D39" s="389">
        <v>36</v>
      </c>
      <c r="E39" s="389"/>
      <c r="F39" s="389"/>
      <c r="G39" s="389">
        <v>11</v>
      </c>
      <c r="H39" s="389">
        <v>36</v>
      </c>
      <c r="I39" s="387" t="s">
        <v>48</v>
      </c>
      <c r="J39" s="387" t="s">
        <v>502</v>
      </c>
    </row>
    <row r="40" spans="1:10" s="384" customFormat="1" hidden="1" x14ac:dyDescent="0.2">
      <c r="A40" s="388"/>
      <c r="B40" s="387" t="s">
        <v>2960</v>
      </c>
      <c r="C40" s="389">
        <v>20</v>
      </c>
      <c r="D40" s="389">
        <v>95</v>
      </c>
      <c r="E40" s="389"/>
      <c r="F40" s="389"/>
      <c r="G40" s="389">
        <v>20</v>
      </c>
      <c r="H40" s="389">
        <v>95</v>
      </c>
      <c r="I40" s="387" t="s">
        <v>48</v>
      </c>
      <c r="J40" s="387" t="s">
        <v>502</v>
      </c>
    </row>
    <row r="41" spans="1:10" s="384" customFormat="1" hidden="1" x14ac:dyDescent="0.2">
      <c r="A41" s="388"/>
      <c r="B41" s="387" t="s">
        <v>2961</v>
      </c>
      <c r="C41" s="389">
        <v>9</v>
      </c>
      <c r="D41" s="389">
        <v>43</v>
      </c>
      <c r="E41" s="389"/>
      <c r="F41" s="389"/>
      <c r="G41" s="389">
        <v>9</v>
      </c>
      <c r="H41" s="389">
        <v>43</v>
      </c>
      <c r="I41" s="387" t="s">
        <v>48</v>
      </c>
      <c r="J41" s="387" t="s">
        <v>502</v>
      </c>
    </row>
    <row r="42" spans="1:10" s="384" customFormat="1" hidden="1" x14ac:dyDescent="0.2">
      <c r="A42" s="388"/>
      <c r="B42" s="387" t="s">
        <v>2962</v>
      </c>
      <c r="C42" s="389">
        <v>15</v>
      </c>
      <c r="D42" s="389">
        <v>61</v>
      </c>
      <c r="E42" s="389"/>
      <c r="F42" s="389"/>
      <c r="G42" s="389">
        <v>15</v>
      </c>
      <c r="H42" s="389">
        <v>61</v>
      </c>
      <c r="I42" s="387" t="s">
        <v>48</v>
      </c>
      <c r="J42" s="387" t="s">
        <v>502</v>
      </c>
    </row>
    <row r="43" spans="1:10" s="384" customFormat="1" hidden="1" x14ac:dyDescent="0.2">
      <c r="A43" s="388"/>
      <c r="B43" s="387" t="s">
        <v>2963</v>
      </c>
      <c r="C43" s="389">
        <v>18</v>
      </c>
      <c r="D43" s="389">
        <v>91</v>
      </c>
      <c r="E43" s="389">
        <v>8</v>
      </c>
      <c r="F43" s="389">
        <v>37</v>
      </c>
      <c r="G43" s="389">
        <v>10</v>
      </c>
      <c r="H43" s="389">
        <v>54</v>
      </c>
      <c r="I43" s="387" t="s">
        <v>48</v>
      </c>
      <c r="J43" s="387" t="s">
        <v>502</v>
      </c>
    </row>
    <row r="44" spans="1:10" s="384" customFormat="1" hidden="1" x14ac:dyDescent="0.2">
      <c r="A44" s="381">
        <v>4</v>
      </c>
      <c r="B44" s="385" t="s">
        <v>503</v>
      </c>
      <c r="C44" s="386">
        <v>138</v>
      </c>
      <c r="D44" s="386">
        <v>234</v>
      </c>
      <c r="E44" s="386">
        <v>61</v>
      </c>
      <c r="F44" s="386">
        <v>77</v>
      </c>
      <c r="G44" s="386">
        <v>77</v>
      </c>
      <c r="H44" s="386">
        <v>157</v>
      </c>
      <c r="I44" s="387"/>
      <c r="J44" s="387"/>
    </row>
    <row r="45" spans="1:10" s="384" customFormat="1" hidden="1" x14ac:dyDescent="0.2">
      <c r="A45" s="388"/>
      <c r="B45" s="387">
        <v>1</v>
      </c>
      <c r="C45" s="389">
        <v>25</v>
      </c>
      <c r="D45" s="389">
        <v>45</v>
      </c>
      <c r="E45" s="389">
        <v>15</v>
      </c>
      <c r="F45" s="389">
        <v>20</v>
      </c>
      <c r="G45" s="389">
        <v>10</v>
      </c>
      <c r="H45" s="389">
        <v>25</v>
      </c>
      <c r="I45" s="387" t="s">
        <v>2964</v>
      </c>
      <c r="J45" s="387" t="s">
        <v>504</v>
      </c>
    </row>
    <row r="46" spans="1:10" s="384" customFormat="1" hidden="1" x14ac:dyDescent="0.2">
      <c r="A46" s="388"/>
      <c r="B46" s="387">
        <v>2</v>
      </c>
      <c r="C46" s="389">
        <v>10</v>
      </c>
      <c r="D46" s="389">
        <v>15</v>
      </c>
      <c r="E46" s="389">
        <v>5</v>
      </c>
      <c r="F46" s="389">
        <v>5</v>
      </c>
      <c r="G46" s="389">
        <v>5</v>
      </c>
      <c r="H46" s="389">
        <v>10</v>
      </c>
      <c r="I46" s="387" t="s">
        <v>505</v>
      </c>
      <c r="J46" s="387"/>
    </row>
    <row r="47" spans="1:10" s="384" customFormat="1" hidden="1" x14ac:dyDescent="0.2">
      <c r="A47" s="388"/>
      <c r="B47" s="387">
        <v>3</v>
      </c>
      <c r="C47" s="389">
        <v>13</v>
      </c>
      <c r="D47" s="389">
        <v>18</v>
      </c>
      <c r="E47" s="389">
        <v>6</v>
      </c>
      <c r="F47" s="389">
        <v>6</v>
      </c>
      <c r="G47" s="389">
        <v>7</v>
      </c>
      <c r="H47" s="389">
        <v>12</v>
      </c>
      <c r="I47" s="387" t="s">
        <v>506</v>
      </c>
      <c r="J47" s="387" t="s">
        <v>504</v>
      </c>
    </row>
    <row r="48" spans="1:10" s="384" customFormat="1" hidden="1" x14ac:dyDescent="0.2">
      <c r="A48" s="388"/>
      <c r="B48" s="387" t="s">
        <v>507</v>
      </c>
      <c r="C48" s="389">
        <v>40</v>
      </c>
      <c r="D48" s="389">
        <v>60</v>
      </c>
      <c r="E48" s="389">
        <v>20</v>
      </c>
      <c r="F48" s="389">
        <v>20</v>
      </c>
      <c r="G48" s="389">
        <v>20</v>
      </c>
      <c r="H48" s="389">
        <v>40</v>
      </c>
      <c r="I48" s="387" t="s">
        <v>508</v>
      </c>
      <c r="J48" s="387" t="s">
        <v>504</v>
      </c>
    </row>
    <row r="49" spans="1:10" s="384" customFormat="1" hidden="1" x14ac:dyDescent="0.2">
      <c r="A49" s="388"/>
      <c r="B49" s="387" t="s">
        <v>509</v>
      </c>
      <c r="C49" s="389">
        <v>25</v>
      </c>
      <c r="D49" s="389">
        <v>49</v>
      </c>
      <c r="E49" s="389">
        <v>5</v>
      </c>
      <c r="F49" s="389">
        <v>9</v>
      </c>
      <c r="G49" s="389">
        <v>20</v>
      </c>
      <c r="H49" s="389">
        <v>40</v>
      </c>
      <c r="I49" s="387" t="s">
        <v>510</v>
      </c>
      <c r="J49" s="387" t="s">
        <v>504</v>
      </c>
    </row>
    <row r="50" spans="1:10" s="384" customFormat="1" hidden="1" x14ac:dyDescent="0.2">
      <c r="A50" s="388"/>
      <c r="B50" s="387" t="s">
        <v>511</v>
      </c>
      <c r="C50" s="389">
        <v>15</v>
      </c>
      <c r="D50" s="389">
        <v>30</v>
      </c>
      <c r="E50" s="389">
        <v>5</v>
      </c>
      <c r="F50" s="389">
        <v>10</v>
      </c>
      <c r="G50" s="389">
        <v>10</v>
      </c>
      <c r="H50" s="389">
        <v>20</v>
      </c>
      <c r="I50" s="387" t="s">
        <v>510</v>
      </c>
      <c r="J50" s="387" t="s">
        <v>504</v>
      </c>
    </row>
    <row r="51" spans="1:10" s="384" customFormat="1" hidden="1" x14ac:dyDescent="0.2">
      <c r="A51" s="388"/>
      <c r="B51" s="387" t="s">
        <v>512</v>
      </c>
      <c r="C51" s="389">
        <v>10</v>
      </c>
      <c r="D51" s="389">
        <v>17</v>
      </c>
      <c r="E51" s="389">
        <v>5</v>
      </c>
      <c r="F51" s="389">
        <v>7</v>
      </c>
      <c r="G51" s="389">
        <v>5</v>
      </c>
      <c r="H51" s="389">
        <v>10</v>
      </c>
      <c r="I51" s="387" t="s">
        <v>513</v>
      </c>
      <c r="J51" s="387" t="s">
        <v>504</v>
      </c>
    </row>
    <row r="52" spans="1:10" s="384" customFormat="1" hidden="1" x14ac:dyDescent="0.2">
      <c r="A52" s="381">
        <v>5</v>
      </c>
      <c r="B52" s="385" t="s">
        <v>514</v>
      </c>
      <c r="C52" s="386">
        <v>122</v>
      </c>
      <c r="D52" s="386">
        <v>723</v>
      </c>
      <c r="E52" s="386">
        <v>40</v>
      </c>
      <c r="F52" s="386">
        <v>228</v>
      </c>
      <c r="G52" s="386">
        <v>82</v>
      </c>
      <c r="H52" s="386">
        <v>495</v>
      </c>
      <c r="I52" s="387"/>
      <c r="J52" s="387"/>
    </row>
    <row r="53" spans="1:10" s="384" customFormat="1" hidden="1" x14ac:dyDescent="0.2">
      <c r="A53" s="388"/>
      <c r="B53" s="387" t="s">
        <v>475</v>
      </c>
      <c r="C53" s="389">
        <v>14</v>
      </c>
      <c r="D53" s="389">
        <v>96</v>
      </c>
      <c r="E53" s="389">
        <v>14</v>
      </c>
      <c r="F53" s="389">
        <v>96</v>
      </c>
      <c r="G53" s="389">
        <v>0</v>
      </c>
      <c r="H53" s="389">
        <v>0</v>
      </c>
      <c r="I53" s="387" t="s">
        <v>515</v>
      </c>
      <c r="J53" s="387" t="s">
        <v>516</v>
      </c>
    </row>
    <row r="54" spans="1:10" s="384" customFormat="1" hidden="1" x14ac:dyDescent="0.2">
      <c r="A54" s="388"/>
      <c r="B54" s="387" t="s">
        <v>477</v>
      </c>
      <c r="C54" s="389">
        <v>32</v>
      </c>
      <c r="D54" s="389">
        <v>159</v>
      </c>
      <c r="E54" s="389">
        <v>18</v>
      </c>
      <c r="F54" s="389">
        <v>89</v>
      </c>
      <c r="G54" s="389">
        <v>14</v>
      </c>
      <c r="H54" s="389">
        <v>70</v>
      </c>
      <c r="I54" s="387" t="s">
        <v>515</v>
      </c>
      <c r="J54" s="387" t="s">
        <v>516</v>
      </c>
    </row>
    <row r="55" spans="1:10" s="384" customFormat="1" hidden="1" x14ac:dyDescent="0.2">
      <c r="A55" s="388"/>
      <c r="B55" s="387" t="s">
        <v>479</v>
      </c>
      <c r="C55" s="389">
        <v>0</v>
      </c>
      <c r="D55" s="389">
        <v>0</v>
      </c>
      <c r="E55" s="389">
        <v>0</v>
      </c>
      <c r="F55" s="389"/>
      <c r="G55" s="389">
        <v>0</v>
      </c>
      <c r="H55" s="389">
        <v>0</v>
      </c>
      <c r="I55" s="387" t="s">
        <v>515</v>
      </c>
      <c r="J55" s="387" t="s">
        <v>516</v>
      </c>
    </row>
    <row r="56" spans="1:10" s="384" customFormat="1" hidden="1" x14ac:dyDescent="0.2">
      <c r="A56" s="388"/>
      <c r="B56" s="387" t="s">
        <v>495</v>
      </c>
      <c r="C56" s="389">
        <v>0</v>
      </c>
      <c r="D56" s="389">
        <v>0</v>
      </c>
      <c r="E56" s="389">
        <v>0</v>
      </c>
      <c r="F56" s="389"/>
      <c r="G56" s="389">
        <v>0</v>
      </c>
      <c r="H56" s="389">
        <v>0</v>
      </c>
      <c r="I56" s="387" t="s">
        <v>515</v>
      </c>
      <c r="J56" s="387" t="s">
        <v>516</v>
      </c>
    </row>
    <row r="57" spans="1:10" s="384" customFormat="1" hidden="1" x14ac:dyDescent="0.2">
      <c r="A57" s="388"/>
      <c r="B57" s="387" t="s">
        <v>480</v>
      </c>
      <c r="C57" s="389">
        <v>34</v>
      </c>
      <c r="D57" s="389">
        <v>233</v>
      </c>
      <c r="E57" s="389">
        <v>0</v>
      </c>
      <c r="F57" s="389"/>
      <c r="G57" s="389">
        <v>34</v>
      </c>
      <c r="H57" s="389">
        <v>233</v>
      </c>
      <c r="I57" s="387" t="s">
        <v>515</v>
      </c>
      <c r="J57" s="387" t="s">
        <v>516</v>
      </c>
    </row>
    <row r="58" spans="1:10" s="384" customFormat="1" hidden="1" x14ac:dyDescent="0.2">
      <c r="A58" s="388"/>
      <c r="B58" s="387" t="s">
        <v>482</v>
      </c>
      <c r="C58" s="389">
        <v>0</v>
      </c>
      <c r="D58" s="389">
        <v>0</v>
      </c>
      <c r="E58" s="389">
        <v>0</v>
      </c>
      <c r="F58" s="389"/>
      <c r="G58" s="389">
        <v>0</v>
      </c>
      <c r="H58" s="389">
        <v>0</v>
      </c>
      <c r="I58" s="387" t="s">
        <v>515</v>
      </c>
      <c r="J58" s="387" t="s">
        <v>516</v>
      </c>
    </row>
    <row r="59" spans="1:10" s="384" customFormat="1" hidden="1" x14ac:dyDescent="0.2">
      <c r="A59" s="388"/>
      <c r="B59" s="387" t="s">
        <v>497</v>
      </c>
      <c r="C59" s="389">
        <v>0</v>
      </c>
      <c r="D59" s="389">
        <v>0</v>
      </c>
      <c r="E59" s="389">
        <v>0</v>
      </c>
      <c r="F59" s="389"/>
      <c r="G59" s="389">
        <v>0</v>
      </c>
      <c r="H59" s="389">
        <v>0</v>
      </c>
      <c r="I59" s="387" t="s">
        <v>515</v>
      </c>
      <c r="J59" s="387" t="s">
        <v>516</v>
      </c>
    </row>
    <row r="60" spans="1:10" s="384" customFormat="1" hidden="1" x14ac:dyDescent="0.2">
      <c r="A60" s="388"/>
      <c r="B60" s="387" t="s">
        <v>484</v>
      </c>
      <c r="C60" s="389">
        <v>26</v>
      </c>
      <c r="D60" s="389">
        <v>158</v>
      </c>
      <c r="E60" s="389">
        <v>0</v>
      </c>
      <c r="F60" s="389"/>
      <c r="G60" s="389">
        <v>26</v>
      </c>
      <c r="H60" s="389">
        <v>158</v>
      </c>
      <c r="I60" s="387" t="s">
        <v>515</v>
      </c>
      <c r="J60" s="387" t="s">
        <v>516</v>
      </c>
    </row>
    <row r="61" spans="1:10" s="384" customFormat="1" hidden="1" x14ac:dyDescent="0.2">
      <c r="A61" s="388"/>
      <c r="B61" s="387" t="s">
        <v>498</v>
      </c>
      <c r="C61" s="389">
        <v>0</v>
      </c>
      <c r="D61" s="389">
        <v>0</v>
      </c>
      <c r="E61" s="389">
        <v>0</v>
      </c>
      <c r="F61" s="389"/>
      <c r="G61" s="389">
        <v>0</v>
      </c>
      <c r="H61" s="389">
        <v>0</v>
      </c>
      <c r="I61" s="387" t="s">
        <v>515</v>
      </c>
      <c r="J61" s="387" t="s">
        <v>516</v>
      </c>
    </row>
    <row r="62" spans="1:10" s="384" customFormat="1" hidden="1" x14ac:dyDescent="0.2">
      <c r="A62" s="388"/>
      <c r="B62" s="387" t="s">
        <v>500</v>
      </c>
      <c r="C62" s="389">
        <v>0</v>
      </c>
      <c r="D62" s="389">
        <v>0</v>
      </c>
      <c r="E62" s="389">
        <v>0</v>
      </c>
      <c r="F62" s="389"/>
      <c r="G62" s="389">
        <v>0</v>
      </c>
      <c r="H62" s="389">
        <v>0</v>
      </c>
      <c r="I62" s="387" t="s">
        <v>515</v>
      </c>
      <c r="J62" s="387" t="s">
        <v>516</v>
      </c>
    </row>
    <row r="63" spans="1:10" s="384" customFormat="1" hidden="1" x14ac:dyDescent="0.2">
      <c r="A63" s="388"/>
      <c r="B63" s="387" t="s">
        <v>486</v>
      </c>
      <c r="C63" s="389">
        <v>0</v>
      </c>
      <c r="D63" s="389">
        <v>0</v>
      </c>
      <c r="E63" s="389">
        <v>0</v>
      </c>
      <c r="F63" s="389"/>
      <c r="G63" s="389">
        <v>0</v>
      </c>
      <c r="H63" s="389">
        <v>0</v>
      </c>
      <c r="I63" s="387" t="s">
        <v>515</v>
      </c>
      <c r="J63" s="387" t="s">
        <v>516</v>
      </c>
    </row>
    <row r="64" spans="1:10" s="384" customFormat="1" hidden="1" x14ac:dyDescent="0.2">
      <c r="A64" s="388"/>
      <c r="B64" s="387" t="s">
        <v>487</v>
      </c>
      <c r="C64" s="389">
        <v>0</v>
      </c>
      <c r="D64" s="389">
        <v>0</v>
      </c>
      <c r="E64" s="389">
        <v>0</v>
      </c>
      <c r="F64" s="389"/>
      <c r="G64" s="389">
        <v>0</v>
      </c>
      <c r="H64" s="389">
        <v>0</v>
      </c>
      <c r="I64" s="387" t="s">
        <v>515</v>
      </c>
      <c r="J64" s="387" t="s">
        <v>516</v>
      </c>
    </row>
    <row r="65" spans="1:10" s="384" customFormat="1" hidden="1" x14ac:dyDescent="0.2">
      <c r="A65" s="388"/>
      <c r="B65" s="387" t="s">
        <v>488</v>
      </c>
      <c r="C65" s="389">
        <v>8</v>
      </c>
      <c r="D65" s="389">
        <v>34</v>
      </c>
      <c r="E65" s="389">
        <v>0</v>
      </c>
      <c r="F65" s="389"/>
      <c r="G65" s="389">
        <v>8</v>
      </c>
      <c r="H65" s="389">
        <v>34</v>
      </c>
      <c r="I65" s="387" t="s">
        <v>515</v>
      </c>
      <c r="J65" s="387" t="s">
        <v>516</v>
      </c>
    </row>
    <row r="66" spans="1:10" s="384" customFormat="1" hidden="1" x14ac:dyDescent="0.2">
      <c r="A66" s="388"/>
      <c r="B66" s="387" t="s">
        <v>517</v>
      </c>
      <c r="C66" s="389">
        <v>0</v>
      </c>
      <c r="D66" s="389">
        <v>0</v>
      </c>
      <c r="E66" s="389"/>
      <c r="F66" s="389"/>
      <c r="G66" s="389">
        <v>0</v>
      </c>
      <c r="H66" s="389">
        <v>0</v>
      </c>
      <c r="I66" s="387" t="s">
        <v>515</v>
      </c>
      <c r="J66" s="387" t="s">
        <v>516</v>
      </c>
    </row>
    <row r="67" spans="1:10" s="384" customFormat="1" hidden="1" x14ac:dyDescent="0.2">
      <c r="A67" s="388"/>
      <c r="B67" s="387" t="s">
        <v>489</v>
      </c>
      <c r="C67" s="389">
        <v>8</v>
      </c>
      <c r="D67" s="389">
        <v>43</v>
      </c>
      <c r="E67" s="389">
        <v>8</v>
      </c>
      <c r="F67" s="389">
        <v>43</v>
      </c>
      <c r="G67" s="389">
        <v>0</v>
      </c>
      <c r="H67" s="389">
        <v>0</v>
      </c>
      <c r="I67" s="387" t="s">
        <v>515</v>
      </c>
      <c r="J67" s="387" t="s">
        <v>516</v>
      </c>
    </row>
    <row r="68" spans="1:10" s="384" customFormat="1" hidden="1" x14ac:dyDescent="0.2">
      <c r="A68" s="388"/>
      <c r="B68" s="387" t="s">
        <v>490</v>
      </c>
      <c r="C68" s="389">
        <v>0</v>
      </c>
      <c r="D68" s="389">
        <v>0</v>
      </c>
      <c r="E68" s="389"/>
      <c r="F68" s="389"/>
      <c r="G68" s="389">
        <v>0</v>
      </c>
      <c r="H68" s="389">
        <v>0</v>
      </c>
      <c r="I68" s="387" t="s">
        <v>515</v>
      </c>
      <c r="J68" s="387" t="s">
        <v>516</v>
      </c>
    </row>
    <row r="69" spans="1:10" s="384" customFormat="1" hidden="1" x14ac:dyDescent="0.2">
      <c r="A69" s="381">
        <v>6</v>
      </c>
      <c r="B69" s="385" t="s">
        <v>2396</v>
      </c>
      <c r="C69" s="386">
        <v>1331</v>
      </c>
      <c r="D69" s="386">
        <v>5966</v>
      </c>
      <c r="E69" s="386">
        <v>406</v>
      </c>
      <c r="F69" s="386">
        <v>1920</v>
      </c>
      <c r="G69" s="386">
        <v>925</v>
      </c>
      <c r="H69" s="386">
        <v>4046</v>
      </c>
      <c r="I69" s="387"/>
      <c r="J69" s="387"/>
    </row>
    <row r="70" spans="1:10" s="384" customFormat="1" hidden="1" x14ac:dyDescent="0.2">
      <c r="A70" s="388"/>
      <c r="B70" s="387" t="s">
        <v>519</v>
      </c>
      <c r="C70" s="389">
        <v>241</v>
      </c>
      <c r="D70" s="389">
        <v>1029</v>
      </c>
      <c r="E70" s="389">
        <v>0</v>
      </c>
      <c r="F70" s="389">
        <v>0</v>
      </c>
      <c r="G70" s="389">
        <v>241</v>
      </c>
      <c r="H70" s="389">
        <v>1029</v>
      </c>
      <c r="I70" s="387" t="s">
        <v>2397</v>
      </c>
      <c r="J70" s="387" t="s">
        <v>2965</v>
      </c>
    </row>
    <row r="71" spans="1:10" s="384" customFormat="1" hidden="1" x14ac:dyDescent="0.2">
      <c r="A71" s="388"/>
      <c r="B71" s="387" t="s">
        <v>520</v>
      </c>
      <c r="C71" s="389">
        <v>383</v>
      </c>
      <c r="D71" s="389">
        <v>1715</v>
      </c>
      <c r="E71" s="389">
        <v>162</v>
      </c>
      <c r="F71" s="389">
        <v>711</v>
      </c>
      <c r="G71" s="389">
        <v>221</v>
      </c>
      <c r="H71" s="389">
        <v>1004</v>
      </c>
      <c r="I71" s="387" t="s">
        <v>2966</v>
      </c>
      <c r="J71" s="387" t="s">
        <v>2965</v>
      </c>
    </row>
    <row r="72" spans="1:10" s="384" customFormat="1" hidden="1" x14ac:dyDescent="0.2">
      <c r="A72" s="388"/>
      <c r="B72" s="387" t="s">
        <v>521</v>
      </c>
      <c r="C72" s="389">
        <v>393</v>
      </c>
      <c r="D72" s="389">
        <v>1916</v>
      </c>
      <c r="E72" s="389">
        <v>142</v>
      </c>
      <c r="F72" s="389">
        <v>743</v>
      </c>
      <c r="G72" s="389">
        <v>251</v>
      </c>
      <c r="H72" s="389">
        <v>1173</v>
      </c>
      <c r="I72" s="387" t="s">
        <v>2966</v>
      </c>
      <c r="J72" s="387" t="s">
        <v>2965</v>
      </c>
    </row>
    <row r="73" spans="1:10" s="384" customFormat="1" hidden="1" x14ac:dyDescent="0.2">
      <c r="A73" s="388"/>
      <c r="B73" s="387" t="s">
        <v>522</v>
      </c>
      <c r="C73" s="389">
        <v>314</v>
      </c>
      <c r="D73" s="389">
        <v>1306</v>
      </c>
      <c r="E73" s="389">
        <v>102</v>
      </c>
      <c r="F73" s="389">
        <v>466</v>
      </c>
      <c r="G73" s="389">
        <v>212</v>
      </c>
      <c r="H73" s="389">
        <v>840</v>
      </c>
      <c r="I73" s="387" t="s">
        <v>1472</v>
      </c>
      <c r="J73" s="387" t="s">
        <v>2965</v>
      </c>
    </row>
    <row r="74" spans="1:10" s="384" customFormat="1" hidden="1" x14ac:dyDescent="0.2">
      <c r="A74" s="381">
        <v>7</v>
      </c>
      <c r="B74" s="385" t="s">
        <v>523</v>
      </c>
      <c r="C74" s="386">
        <v>176</v>
      </c>
      <c r="D74" s="386">
        <v>769</v>
      </c>
      <c r="E74" s="386">
        <v>0</v>
      </c>
      <c r="F74" s="386">
        <v>0</v>
      </c>
      <c r="G74" s="386">
        <v>176</v>
      </c>
      <c r="H74" s="386">
        <v>769</v>
      </c>
      <c r="I74" s="387"/>
      <c r="J74" s="387"/>
    </row>
    <row r="75" spans="1:10" s="384" customFormat="1" hidden="1" x14ac:dyDescent="0.2">
      <c r="A75" s="388"/>
      <c r="B75" s="387" t="s">
        <v>475</v>
      </c>
      <c r="C75" s="389">
        <v>3</v>
      </c>
      <c r="D75" s="389">
        <v>7</v>
      </c>
      <c r="E75" s="389"/>
      <c r="F75" s="389"/>
      <c r="G75" s="389">
        <v>3</v>
      </c>
      <c r="H75" s="389">
        <v>7</v>
      </c>
      <c r="I75" s="387" t="s">
        <v>524</v>
      </c>
      <c r="J75" s="387" t="s">
        <v>516</v>
      </c>
    </row>
    <row r="76" spans="1:10" s="384" customFormat="1" hidden="1" x14ac:dyDescent="0.2">
      <c r="A76" s="388"/>
      <c r="B76" s="387" t="s">
        <v>477</v>
      </c>
      <c r="C76" s="389">
        <v>22</v>
      </c>
      <c r="D76" s="389">
        <v>87</v>
      </c>
      <c r="E76" s="389"/>
      <c r="F76" s="389"/>
      <c r="G76" s="389">
        <v>22</v>
      </c>
      <c r="H76" s="389">
        <v>87</v>
      </c>
      <c r="I76" s="387" t="s">
        <v>524</v>
      </c>
      <c r="J76" s="387" t="s">
        <v>516</v>
      </c>
    </row>
    <row r="77" spans="1:10" s="384" customFormat="1" ht="31.5" hidden="1" x14ac:dyDescent="0.2">
      <c r="A77" s="388"/>
      <c r="B77" s="387" t="s">
        <v>479</v>
      </c>
      <c r="C77" s="389">
        <v>14</v>
      </c>
      <c r="D77" s="389">
        <v>54</v>
      </c>
      <c r="E77" s="389"/>
      <c r="F77" s="389"/>
      <c r="G77" s="389">
        <v>14</v>
      </c>
      <c r="H77" s="389">
        <v>54</v>
      </c>
      <c r="I77" s="387" t="s">
        <v>2967</v>
      </c>
      <c r="J77" s="387" t="s">
        <v>516</v>
      </c>
    </row>
    <row r="78" spans="1:10" s="384" customFormat="1" hidden="1" x14ac:dyDescent="0.2">
      <c r="A78" s="388"/>
      <c r="B78" s="387" t="s">
        <v>495</v>
      </c>
      <c r="C78" s="389">
        <v>6</v>
      </c>
      <c r="D78" s="389">
        <v>29</v>
      </c>
      <c r="E78" s="389"/>
      <c r="F78" s="389"/>
      <c r="G78" s="389">
        <v>6</v>
      </c>
      <c r="H78" s="389">
        <v>29</v>
      </c>
      <c r="I78" s="387" t="s">
        <v>524</v>
      </c>
      <c r="J78" s="387" t="s">
        <v>516</v>
      </c>
    </row>
    <row r="79" spans="1:10" s="384" customFormat="1" hidden="1" x14ac:dyDescent="0.2">
      <c r="A79" s="388"/>
      <c r="B79" s="387" t="s">
        <v>480</v>
      </c>
      <c r="C79" s="389">
        <v>5</v>
      </c>
      <c r="D79" s="389">
        <v>16</v>
      </c>
      <c r="E79" s="389"/>
      <c r="F79" s="389"/>
      <c r="G79" s="389">
        <v>5</v>
      </c>
      <c r="H79" s="389">
        <v>16</v>
      </c>
      <c r="I79" s="387" t="s">
        <v>524</v>
      </c>
      <c r="J79" s="387" t="s">
        <v>516</v>
      </c>
    </row>
    <row r="80" spans="1:10" s="384" customFormat="1" hidden="1" x14ac:dyDescent="0.2">
      <c r="A80" s="388"/>
      <c r="B80" s="387" t="s">
        <v>482</v>
      </c>
      <c r="C80" s="389">
        <v>8</v>
      </c>
      <c r="D80" s="389">
        <v>45</v>
      </c>
      <c r="E80" s="389"/>
      <c r="F80" s="389"/>
      <c r="G80" s="389">
        <v>8</v>
      </c>
      <c r="H80" s="389">
        <v>45</v>
      </c>
      <c r="I80" s="387" t="s">
        <v>524</v>
      </c>
      <c r="J80" s="387" t="s">
        <v>516</v>
      </c>
    </row>
    <row r="81" spans="1:10" s="384" customFormat="1" hidden="1" x14ac:dyDescent="0.2">
      <c r="A81" s="388"/>
      <c r="B81" s="387" t="s">
        <v>497</v>
      </c>
      <c r="C81" s="389">
        <v>9</v>
      </c>
      <c r="D81" s="389">
        <v>33</v>
      </c>
      <c r="E81" s="389"/>
      <c r="F81" s="389"/>
      <c r="G81" s="389">
        <v>9</v>
      </c>
      <c r="H81" s="389">
        <v>33</v>
      </c>
      <c r="I81" s="387" t="s">
        <v>524</v>
      </c>
      <c r="J81" s="387" t="s">
        <v>516</v>
      </c>
    </row>
    <row r="82" spans="1:10" s="384" customFormat="1" hidden="1" x14ac:dyDescent="0.2">
      <c r="A82" s="388"/>
      <c r="B82" s="387" t="s">
        <v>484</v>
      </c>
      <c r="C82" s="389">
        <v>0</v>
      </c>
      <c r="D82" s="389">
        <v>0</v>
      </c>
      <c r="E82" s="389"/>
      <c r="F82" s="389"/>
      <c r="G82" s="389">
        <v>0</v>
      </c>
      <c r="H82" s="389">
        <v>0</v>
      </c>
      <c r="I82" s="387" t="s">
        <v>2968</v>
      </c>
      <c r="J82" s="387" t="s">
        <v>516</v>
      </c>
    </row>
    <row r="83" spans="1:10" s="384" customFormat="1" hidden="1" x14ac:dyDescent="0.2">
      <c r="A83" s="388"/>
      <c r="B83" s="387" t="s">
        <v>498</v>
      </c>
      <c r="C83" s="389">
        <v>0</v>
      </c>
      <c r="D83" s="389">
        <v>0</v>
      </c>
      <c r="E83" s="389"/>
      <c r="F83" s="389"/>
      <c r="G83" s="389">
        <v>0</v>
      </c>
      <c r="H83" s="389">
        <v>0</v>
      </c>
      <c r="I83" s="387" t="s">
        <v>2969</v>
      </c>
      <c r="J83" s="387" t="s">
        <v>516</v>
      </c>
    </row>
    <row r="84" spans="1:10" s="384" customFormat="1" hidden="1" x14ac:dyDescent="0.2">
      <c r="A84" s="388"/>
      <c r="B84" s="387" t="s">
        <v>500</v>
      </c>
      <c r="C84" s="389">
        <v>20</v>
      </c>
      <c r="D84" s="389">
        <v>83</v>
      </c>
      <c r="E84" s="389"/>
      <c r="F84" s="389"/>
      <c r="G84" s="389">
        <v>20</v>
      </c>
      <c r="H84" s="389">
        <v>83</v>
      </c>
      <c r="I84" s="387" t="s">
        <v>2969</v>
      </c>
      <c r="J84" s="387" t="s">
        <v>516</v>
      </c>
    </row>
    <row r="85" spans="1:10" s="384" customFormat="1" hidden="1" x14ac:dyDescent="0.2">
      <c r="A85" s="388"/>
      <c r="B85" s="387" t="s">
        <v>486</v>
      </c>
      <c r="C85" s="389">
        <v>5</v>
      </c>
      <c r="D85" s="389">
        <v>18</v>
      </c>
      <c r="E85" s="389"/>
      <c r="F85" s="389"/>
      <c r="G85" s="389">
        <v>5</v>
      </c>
      <c r="H85" s="389">
        <v>18</v>
      </c>
      <c r="I85" s="387" t="s">
        <v>2970</v>
      </c>
      <c r="J85" s="387" t="s">
        <v>516</v>
      </c>
    </row>
    <row r="86" spans="1:10" s="384" customFormat="1" hidden="1" x14ac:dyDescent="0.2">
      <c r="A86" s="388"/>
      <c r="B86" s="387" t="s">
        <v>487</v>
      </c>
      <c r="C86" s="389">
        <v>15</v>
      </c>
      <c r="D86" s="389">
        <v>65</v>
      </c>
      <c r="E86" s="389"/>
      <c r="F86" s="389"/>
      <c r="G86" s="389">
        <v>15</v>
      </c>
      <c r="H86" s="389">
        <v>65</v>
      </c>
      <c r="I86" s="387" t="s">
        <v>2971</v>
      </c>
      <c r="J86" s="387" t="s">
        <v>516</v>
      </c>
    </row>
    <row r="87" spans="1:10" s="384" customFormat="1" hidden="1" x14ac:dyDescent="0.2">
      <c r="A87" s="388"/>
      <c r="B87" s="387" t="s">
        <v>488</v>
      </c>
      <c r="C87" s="389">
        <v>12</v>
      </c>
      <c r="D87" s="389">
        <v>49</v>
      </c>
      <c r="E87" s="389"/>
      <c r="F87" s="389"/>
      <c r="G87" s="389">
        <v>12</v>
      </c>
      <c r="H87" s="389">
        <v>49</v>
      </c>
      <c r="I87" s="387" t="s">
        <v>2972</v>
      </c>
      <c r="J87" s="387" t="s">
        <v>516</v>
      </c>
    </row>
    <row r="88" spans="1:10" s="384" customFormat="1" hidden="1" x14ac:dyDescent="0.2">
      <c r="A88" s="388"/>
      <c r="B88" s="387" t="s">
        <v>517</v>
      </c>
      <c r="C88" s="389">
        <v>22</v>
      </c>
      <c r="D88" s="389">
        <v>140</v>
      </c>
      <c r="E88" s="389"/>
      <c r="F88" s="389"/>
      <c r="G88" s="389">
        <v>22</v>
      </c>
      <c r="H88" s="389">
        <v>140</v>
      </c>
      <c r="I88" s="387" t="s">
        <v>524</v>
      </c>
      <c r="J88" s="387" t="s">
        <v>516</v>
      </c>
    </row>
    <row r="89" spans="1:10" s="384" customFormat="1" hidden="1" x14ac:dyDescent="0.2">
      <c r="A89" s="388"/>
      <c r="B89" s="387" t="s">
        <v>489</v>
      </c>
      <c r="C89" s="389">
        <v>21</v>
      </c>
      <c r="D89" s="389">
        <v>94</v>
      </c>
      <c r="E89" s="389"/>
      <c r="F89" s="389"/>
      <c r="G89" s="389">
        <v>21</v>
      </c>
      <c r="H89" s="389">
        <v>94</v>
      </c>
      <c r="I89" s="387" t="s">
        <v>524</v>
      </c>
      <c r="J89" s="387" t="s">
        <v>516</v>
      </c>
    </row>
    <row r="90" spans="1:10" s="384" customFormat="1" hidden="1" x14ac:dyDescent="0.2">
      <c r="A90" s="388"/>
      <c r="B90" s="387" t="s">
        <v>490</v>
      </c>
      <c r="C90" s="389">
        <v>8</v>
      </c>
      <c r="D90" s="389">
        <v>26</v>
      </c>
      <c r="E90" s="389"/>
      <c r="F90" s="389"/>
      <c r="G90" s="389">
        <v>8</v>
      </c>
      <c r="H90" s="389">
        <v>26</v>
      </c>
      <c r="I90" s="387" t="s">
        <v>524</v>
      </c>
      <c r="J90" s="387" t="s">
        <v>516</v>
      </c>
    </row>
    <row r="91" spans="1:10" s="384" customFormat="1" hidden="1" x14ac:dyDescent="0.2">
      <c r="A91" s="388"/>
      <c r="B91" s="387" t="s">
        <v>491</v>
      </c>
      <c r="C91" s="389">
        <v>6</v>
      </c>
      <c r="D91" s="389">
        <v>23</v>
      </c>
      <c r="E91" s="389"/>
      <c r="F91" s="389"/>
      <c r="G91" s="389">
        <v>6</v>
      </c>
      <c r="H91" s="389">
        <v>23</v>
      </c>
      <c r="I91" s="387" t="s">
        <v>2973</v>
      </c>
      <c r="J91" s="387" t="s">
        <v>516</v>
      </c>
    </row>
    <row r="92" spans="1:10" s="384" customFormat="1" hidden="1" x14ac:dyDescent="0.2">
      <c r="A92" s="381">
        <v>8</v>
      </c>
      <c r="B92" s="385" t="s">
        <v>526</v>
      </c>
      <c r="C92" s="386">
        <v>59</v>
      </c>
      <c r="D92" s="386">
        <v>187</v>
      </c>
      <c r="E92" s="386">
        <v>0</v>
      </c>
      <c r="F92" s="386">
        <v>0</v>
      </c>
      <c r="G92" s="386">
        <v>59</v>
      </c>
      <c r="H92" s="386">
        <v>187</v>
      </c>
      <c r="I92" s="387"/>
      <c r="J92" s="387"/>
    </row>
    <row r="93" spans="1:10" s="384" customFormat="1" ht="31.5" hidden="1" x14ac:dyDescent="0.2">
      <c r="A93" s="388"/>
      <c r="B93" s="387" t="s">
        <v>2974</v>
      </c>
      <c r="C93" s="389">
        <v>59</v>
      </c>
      <c r="D93" s="389">
        <v>187</v>
      </c>
      <c r="E93" s="389"/>
      <c r="F93" s="389"/>
      <c r="G93" s="389">
        <v>59</v>
      </c>
      <c r="H93" s="389">
        <v>187</v>
      </c>
      <c r="I93" s="387" t="s">
        <v>2975</v>
      </c>
      <c r="J93" s="387" t="s">
        <v>494</v>
      </c>
    </row>
    <row r="94" spans="1:10" s="384" customFormat="1" hidden="1" x14ac:dyDescent="0.2">
      <c r="A94" s="381">
        <v>9</v>
      </c>
      <c r="B94" s="385" t="s">
        <v>527</v>
      </c>
      <c r="C94" s="386">
        <v>308</v>
      </c>
      <c r="D94" s="386">
        <v>1468</v>
      </c>
      <c r="E94" s="386">
        <v>91</v>
      </c>
      <c r="F94" s="386">
        <v>279</v>
      </c>
      <c r="G94" s="386">
        <v>217</v>
      </c>
      <c r="H94" s="386">
        <v>1189</v>
      </c>
      <c r="I94" s="387"/>
      <c r="J94" s="387"/>
    </row>
    <row r="95" spans="1:10" s="384" customFormat="1" hidden="1" x14ac:dyDescent="0.2">
      <c r="A95" s="388"/>
      <c r="B95" s="387" t="s">
        <v>528</v>
      </c>
      <c r="C95" s="389">
        <v>56</v>
      </c>
      <c r="D95" s="389">
        <v>294</v>
      </c>
      <c r="E95" s="389">
        <v>16</v>
      </c>
      <c r="F95" s="389">
        <v>61</v>
      </c>
      <c r="G95" s="389">
        <v>40</v>
      </c>
      <c r="H95" s="389">
        <v>233</v>
      </c>
      <c r="I95" s="387" t="s">
        <v>2976</v>
      </c>
      <c r="J95" s="387" t="s">
        <v>2977</v>
      </c>
    </row>
    <row r="96" spans="1:10" s="384" customFormat="1" hidden="1" x14ac:dyDescent="0.2">
      <c r="A96" s="388"/>
      <c r="B96" s="387" t="s">
        <v>529</v>
      </c>
      <c r="C96" s="389">
        <v>67</v>
      </c>
      <c r="D96" s="389">
        <v>308</v>
      </c>
      <c r="E96" s="389">
        <v>31</v>
      </c>
      <c r="F96" s="389">
        <v>79</v>
      </c>
      <c r="G96" s="389">
        <v>36</v>
      </c>
      <c r="H96" s="389">
        <v>229</v>
      </c>
      <c r="I96" s="387" t="s">
        <v>530</v>
      </c>
      <c r="J96" s="387" t="s">
        <v>2977</v>
      </c>
    </row>
    <row r="97" spans="1:10" s="384" customFormat="1" hidden="1" x14ac:dyDescent="0.2">
      <c r="A97" s="388"/>
      <c r="B97" s="387" t="s">
        <v>531</v>
      </c>
      <c r="C97" s="389">
        <v>91</v>
      </c>
      <c r="D97" s="389">
        <v>421</v>
      </c>
      <c r="E97" s="389">
        <v>19</v>
      </c>
      <c r="F97" s="389">
        <v>64</v>
      </c>
      <c r="G97" s="389">
        <v>72</v>
      </c>
      <c r="H97" s="389">
        <v>357</v>
      </c>
      <c r="I97" s="387" t="s">
        <v>532</v>
      </c>
      <c r="J97" s="387" t="s">
        <v>2977</v>
      </c>
    </row>
    <row r="98" spans="1:10" s="384" customFormat="1" hidden="1" x14ac:dyDescent="0.2">
      <c r="A98" s="388"/>
      <c r="B98" s="387" t="s">
        <v>533</v>
      </c>
      <c r="C98" s="389">
        <v>94</v>
      </c>
      <c r="D98" s="389">
        <v>445</v>
      </c>
      <c r="E98" s="389">
        <v>25</v>
      </c>
      <c r="F98" s="389">
        <v>75</v>
      </c>
      <c r="G98" s="389">
        <v>69</v>
      </c>
      <c r="H98" s="389">
        <v>370</v>
      </c>
      <c r="I98" s="387" t="s">
        <v>2978</v>
      </c>
      <c r="J98" s="387" t="s">
        <v>2977</v>
      </c>
    </row>
    <row r="99" spans="1:10" s="384" customFormat="1" hidden="1" x14ac:dyDescent="0.2">
      <c r="A99" s="381">
        <v>10</v>
      </c>
      <c r="B99" s="385" t="s">
        <v>2979</v>
      </c>
      <c r="C99" s="386">
        <v>94</v>
      </c>
      <c r="D99" s="386">
        <v>281</v>
      </c>
      <c r="E99" s="386">
        <v>29</v>
      </c>
      <c r="F99" s="386">
        <v>91</v>
      </c>
      <c r="G99" s="386">
        <v>65</v>
      </c>
      <c r="H99" s="386">
        <v>190</v>
      </c>
      <c r="I99" s="387"/>
      <c r="J99" s="387"/>
    </row>
    <row r="100" spans="1:10" s="384" customFormat="1" hidden="1" x14ac:dyDescent="0.2">
      <c r="A100" s="388"/>
      <c r="B100" s="387" t="s">
        <v>477</v>
      </c>
      <c r="C100" s="389">
        <v>12</v>
      </c>
      <c r="D100" s="389">
        <v>23</v>
      </c>
      <c r="E100" s="389">
        <v>2</v>
      </c>
      <c r="F100" s="389">
        <v>7</v>
      </c>
      <c r="G100" s="389">
        <v>10</v>
      </c>
      <c r="H100" s="389">
        <v>16</v>
      </c>
      <c r="I100" s="387" t="s">
        <v>2980</v>
      </c>
      <c r="J100" s="387" t="s">
        <v>535</v>
      </c>
    </row>
    <row r="101" spans="1:10" s="384" customFormat="1" hidden="1" x14ac:dyDescent="0.2">
      <c r="A101" s="388"/>
      <c r="B101" s="387" t="s">
        <v>497</v>
      </c>
      <c r="C101" s="389">
        <v>22</v>
      </c>
      <c r="D101" s="389">
        <v>67</v>
      </c>
      <c r="E101" s="389">
        <v>7</v>
      </c>
      <c r="F101" s="389">
        <v>20</v>
      </c>
      <c r="G101" s="389">
        <v>15</v>
      </c>
      <c r="H101" s="389">
        <v>47</v>
      </c>
      <c r="I101" s="387" t="s">
        <v>2980</v>
      </c>
      <c r="J101" s="387" t="s">
        <v>535</v>
      </c>
    </row>
    <row r="102" spans="1:10" s="384" customFormat="1" hidden="1" x14ac:dyDescent="0.2">
      <c r="A102" s="388"/>
      <c r="B102" s="387" t="s">
        <v>492</v>
      </c>
      <c r="C102" s="389">
        <v>15</v>
      </c>
      <c r="D102" s="389">
        <v>51</v>
      </c>
      <c r="E102" s="389">
        <v>5</v>
      </c>
      <c r="F102" s="389">
        <v>16</v>
      </c>
      <c r="G102" s="389">
        <v>10</v>
      </c>
      <c r="H102" s="389">
        <v>35</v>
      </c>
      <c r="I102" s="387" t="s">
        <v>2980</v>
      </c>
      <c r="J102" s="387" t="s">
        <v>535</v>
      </c>
    </row>
    <row r="103" spans="1:10" s="384" customFormat="1" hidden="1" x14ac:dyDescent="0.2">
      <c r="A103" s="388"/>
      <c r="B103" s="387" t="s">
        <v>536</v>
      </c>
      <c r="C103" s="389">
        <v>45</v>
      </c>
      <c r="D103" s="389">
        <v>140</v>
      </c>
      <c r="E103" s="389">
        <v>15</v>
      </c>
      <c r="F103" s="389">
        <v>48</v>
      </c>
      <c r="G103" s="389">
        <v>30</v>
      </c>
      <c r="H103" s="389">
        <v>92</v>
      </c>
      <c r="I103" s="387" t="s">
        <v>2980</v>
      </c>
      <c r="J103" s="387" t="s">
        <v>535</v>
      </c>
    </row>
    <row r="104" spans="1:10" s="384" customFormat="1" ht="31.5" hidden="1" x14ac:dyDescent="0.2">
      <c r="A104" s="381">
        <v>11</v>
      </c>
      <c r="B104" s="385" t="s">
        <v>537</v>
      </c>
      <c r="C104" s="386">
        <v>171</v>
      </c>
      <c r="D104" s="386">
        <v>715</v>
      </c>
      <c r="E104" s="386">
        <v>0</v>
      </c>
      <c r="F104" s="386">
        <v>0</v>
      </c>
      <c r="G104" s="386">
        <v>171</v>
      </c>
      <c r="H104" s="386">
        <v>715</v>
      </c>
      <c r="I104" s="387"/>
      <c r="J104" s="387" t="s">
        <v>2981</v>
      </c>
    </row>
    <row r="105" spans="1:10" s="384" customFormat="1" hidden="1" x14ac:dyDescent="0.2">
      <c r="A105" s="388"/>
      <c r="B105" s="387" t="s">
        <v>519</v>
      </c>
      <c r="C105" s="389">
        <v>12</v>
      </c>
      <c r="D105" s="389">
        <v>79</v>
      </c>
      <c r="E105" s="389"/>
      <c r="F105" s="389"/>
      <c r="G105" s="389">
        <v>12</v>
      </c>
      <c r="H105" s="389">
        <v>79</v>
      </c>
      <c r="I105" s="387" t="s">
        <v>538</v>
      </c>
      <c r="J105" s="387" t="s">
        <v>539</v>
      </c>
    </row>
    <row r="106" spans="1:10" s="384" customFormat="1" hidden="1" x14ac:dyDescent="0.2">
      <c r="A106" s="388"/>
      <c r="B106" s="387" t="s">
        <v>520</v>
      </c>
      <c r="C106" s="389">
        <v>33</v>
      </c>
      <c r="D106" s="389">
        <v>134</v>
      </c>
      <c r="E106" s="389"/>
      <c r="F106" s="389"/>
      <c r="G106" s="389">
        <v>33</v>
      </c>
      <c r="H106" s="389">
        <v>134</v>
      </c>
      <c r="I106" s="387" t="s">
        <v>538</v>
      </c>
      <c r="J106" s="387" t="s">
        <v>539</v>
      </c>
    </row>
    <row r="107" spans="1:10" s="384" customFormat="1" hidden="1" x14ac:dyDescent="0.2">
      <c r="A107" s="388"/>
      <c r="B107" s="387" t="s">
        <v>521</v>
      </c>
      <c r="C107" s="389">
        <v>7</v>
      </c>
      <c r="D107" s="389">
        <v>9</v>
      </c>
      <c r="E107" s="389"/>
      <c r="F107" s="389"/>
      <c r="G107" s="389">
        <v>7</v>
      </c>
      <c r="H107" s="389">
        <v>9</v>
      </c>
      <c r="I107" s="387" t="s">
        <v>538</v>
      </c>
      <c r="J107" s="387" t="s">
        <v>539</v>
      </c>
    </row>
    <row r="108" spans="1:10" s="384" customFormat="1" hidden="1" x14ac:dyDescent="0.2">
      <c r="A108" s="388"/>
      <c r="B108" s="387" t="s">
        <v>522</v>
      </c>
      <c r="C108" s="389">
        <v>49</v>
      </c>
      <c r="D108" s="389">
        <v>205</v>
      </c>
      <c r="E108" s="389"/>
      <c r="F108" s="389"/>
      <c r="G108" s="389">
        <v>49</v>
      </c>
      <c r="H108" s="389">
        <v>205</v>
      </c>
      <c r="I108" s="387" t="s">
        <v>538</v>
      </c>
      <c r="J108" s="387" t="s">
        <v>539</v>
      </c>
    </row>
    <row r="109" spans="1:10" s="384" customFormat="1" hidden="1" x14ac:dyDescent="0.2">
      <c r="A109" s="388"/>
      <c r="B109" s="387" t="s">
        <v>540</v>
      </c>
      <c r="C109" s="389">
        <v>3</v>
      </c>
      <c r="D109" s="389">
        <v>15</v>
      </c>
      <c r="E109" s="389"/>
      <c r="F109" s="389"/>
      <c r="G109" s="389">
        <v>3</v>
      </c>
      <c r="H109" s="389">
        <v>15</v>
      </c>
      <c r="I109" s="387" t="s">
        <v>538</v>
      </c>
      <c r="J109" s="387" t="s">
        <v>539</v>
      </c>
    </row>
    <row r="110" spans="1:10" s="384" customFormat="1" hidden="1" x14ac:dyDescent="0.2">
      <c r="A110" s="388"/>
      <c r="B110" s="387" t="s">
        <v>541</v>
      </c>
      <c r="C110" s="389">
        <v>67</v>
      </c>
      <c r="D110" s="389">
        <v>273</v>
      </c>
      <c r="E110" s="389"/>
      <c r="F110" s="389"/>
      <c r="G110" s="389">
        <v>67</v>
      </c>
      <c r="H110" s="389">
        <v>273</v>
      </c>
      <c r="I110" s="387" t="s">
        <v>538</v>
      </c>
      <c r="J110" s="387" t="s">
        <v>539</v>
      </c>
    </row>
    <row r="111" spans="1:10" s="384" customFormat="1" hidden="1" x14ac:dyDescent="0.2">
      <c r="A111" s="381">
        <v>12</v>
      </c>
      <c r="B111" s="385" t="s">
        <v>542</v>
      </c>
      <c r="C111" s="386">
        <v>162</v>
      </c>
      <c r="D111" s="386">
        <v>662</v>
      </c>
      <c r="E111" s="386">
        <v>21</v>
      </c>
      <c r="F111" s="386">
        <v>93</v>
      </c>
      <c r="G111" s="386">
        <v>141</v>
      </c>
      <c r="H111" s="386">
        <v>569</v>
      </c>
      <c r="I111" s="387"/>
      <c r="J111" s="387"/>
    </row>
    <row r="112" spans="1:10" s="384" customFormat="1" ht="31.5" hidden="1" x14ac:dyDescent="0.2">
      <c r="A112" s="388"/>
      <c r="B112" s="387" t="s">
        <v>475</v>
      </c>
      <c r="C112" s="389">
        <v>4</v>
      </c>
      <c r="D112" s="389">
        <v>9</v>
      </c>
      <c r="E112" s="389">
        <v>0</v>
      </c>
      <c r="F112" s="389">
        <v>0</v>
      </c>
      <c r="G112" s="389">
        <v>4</v>
      </c>
      <c r="H112" s="389">
        <v>9</v>
      </c>
      <c r="I112" s="387" t="s">
        <v>2982</v>
      </c>
      <c r="J112" s="387" t="s">
        <v>535</v>
      </c>
    </row>
    <row r="113" spans="1:10" s="384" customFormat="1" ht="31.5" hidden="1" x14ac:dyDescent="0.2">
      <c r="A113" s="388"/>
      <c r="B113" s="387" t="s">
        <v>477</v>
      </c>
      <c r="C113" s="389">
        <v>3</v>
      </c>
      <c r="D113" s="389">
        <v>6</v>
      </c>
      <c r="E113" s="389">
        <v>0</v>
      </c>
      <c r="F113" s="389">
        <v>0</v>
      </c>
      <c r="G113" s="389">
        <v>3</v>
      </c>
      <c r="H113" s="389">
        <v>6</v>
      </c>
      <c r="I113" s="387" t="s">
        <v>2982</v>
      </c>
      <c r="J113" s="387" t="s">
        <v>535</v>
      </c>
    </row>
    <row r="114" spans="1:10" s="384" customFormat="1" ht="31.5" hidden="1" x14ac:dyDescent="0.2">
      <c r="A114" s="388"/>
      <c r="B114" s="387" t="s">
        <v>479</v>
      </c>
      <c r="C114" s="389">
        <v>8</v>
      </c>
      <c r="D114" s="389">
        <v>29</v>
      </c>
      <c r="E114" s="389">
        <v>0</v>
      </c>
      <c r="F114" s="389">
        <v>0</v>
      </c>
      <c r="G114" s="389">
        <v>8</v>
      </c>
      <c r="H114" s="389">
        <v>29</v>
      </c>
      <c r="I114" s="387" t="s">
        <v>2982</v>
      </c>
      <c r="J114" s="387" t="s">
        <v>535</v>
      </c>
    </row>
    <row r="115" spans="1:10" s="384" customFormat="1" hidden="1" x14ac:dyDescent="0.2">
      <c r="A115" s="388"/>
      <c r="B115" s="387" t="s">
        <v>495</v>
      </c>
      <c r="C115" s="389">
        <v>4</v>
      </c>
      <c r="D115" s="389">
        <v>8</v>
      </c>
      <c r="E115" s="389">
        <v>0</v>
      </c>
      <c r="F115" s="389">
        <v>0</v>
      </c>
      <c r="G115" s="389">
        <v>4</v>
      </c>
      <c r="H115" s="389">
        <v>8</v>
      </c>
      <c r="I115" s="387" t="s">
        <v>543</v>
      </c>
      <c r="J115" s="387" t="s">
        <v>535</v>
      </c>
    </row>
    <row r="116" spans="1:10" s="384" customFormat="1" hidden="1" x14ac:dyDescent="0.2">
      <c r="A116" s="388"/>
      <c r="B116" s="387" t="s">
        <v>480</v>
      </c>
      <c r="C116" s="389">
        <v>6</v>
      </c>
      <c r="D116" s="389">
        <v>20</v>
      </c>
      <c r="E116" s="389">
        <v>0</v>
      </c>
      <c r="F116" s="389">
        <v>0</v>
      </c>
      <c r="G116" s="389">
        <v>6</v>
      </c>
      <c r="H116" s="389">
        <v>20</v>
      </c>
      <c r="I116" s="387"/>
      <c r="J116" s="387" t="s">
        <v>535</v>
      </c>
    </row>
    <row r="117" spans="1:10" s="384" customFormat="1" hidden="1" x14ac:dyDescent="0.2">
      <c r="A117" s="388"/>
      <c r="B117" s="387" t="s">
        <v>482</v>
      </c>
      <c r="C117" s="389">
        <v>4</v>
      </c>
      <c r="D117" s="389">
        <v>15</v>
      </c>
      <c r="E117" s="389">
        <v>0</v>
      </c>
      <c r="F117" s="389">
        <v>0</v>
      </c>
      <c r="G117" s="389">
        <v>4</v>
      </c>
      <c r="H117" s="389">
        <v>15</v>
      </c>
      <c r="I117" s="387"/>
      <c r="J117" s="387" t="s">
        <v>535</v>
      </c>
    </row>
    <row r="118" spans="1:10" s="384" customFormat="1" hidden="1" x14ac:dyDescent="0.2">
      <c r="A118" s="388"/>
      <c r="B118" s="387" t="s">
        <v>497</v>
      </c>
      <c r="C118" s="389">
        <v>0</v>
      </c>
      <c r="D118" s="389">
        <v>0</v>
      </c>
      <c r="E118" s="389">
        <v>0</v>
      </c>
      <c r="F118" s="389">
        <v>0</v>
      </c>
      <c r="G118" s="389">
        <v>0</v>
      </c>
      <c r="H118" s="389">
        <v>0</v>
      </c>
      <c r="I118" s="387" t="s">
        <v>544</v>
      </c>
      <c r="J118" s="387" t="s">
        <v>535</v>
      </c>
    </row>
    <row r="119" spans="1:10" s="384" customFormat="1" hidden="1" x14ac:dyDescent="0.2">
      <c r="A119" s="388"/>
      <c r="B119" s="387" t="s">
        <v>484</v>
      </c>
      <c r="C119" s="389">
        <v>2</v>
      </c>
      <c r="D119" s="389">
        <v>5</v>
      </c>
      <c r="E119" s="389">
        <v>0</v>
      </c>
      <c r="F119" s="389">
        <v>0</v>
      </c>
      <c r="G119" s="389">
        <v>2</v>
      </c>
      <c r="H119" s="389">
        <v>5</v>
      </c>
      <c r="I119" s="387"/>
      <c r="J119" s="387" t="s">
        <v>535</v>
      </c>
    </row>
    <row r="120" spans="1:10" s="384" customFormat="1" hidden="1" x14ac:dyDescent="0.2">
      <c r="A120" s="388"/>
      <c r="B120" s="387" t="s">
        <v>498</v>
      </c>
      <c r="C120" s="389">
        <v>6</v>
      </c>
      <c r="D120" s="389">
        <v>11</v>
      </c>
      <c r="E120" s="389">
        <v>0</v>
      </c>
      <c r="F120" s="389">
        <v>0</v>
      </c>
      <c r="G120" s="389">
        <v>6</v>
      </c>
      <c r="H120" s="389">
        <v>11</v>
      </c>
      <c r="I120" s="387"/>
      <c r="J120" s="387" t="s">
        <v>535</v>
      </c>
    </row>
    <row r="121" spans="1:10" s="384" customFormat="1" hidden="1" x14ac:dyDescent="0.2">
      <c r="A121" s="388"/>
      <c r="B121" s="387" t="s">
        <v>500</v>
      </c>
      <c r="C121" s="389">
        <v>10</v>
      </c>
      <c r="D121" s="389">
        <v>45</v>
      </c>
      <c r="E121" s="389">
        <v>0</v>
      </c>
      <c r="F121" s="389">
        <v>0</v>
      </c>
      <c r="G121" s="389">
        <v>10</v>
      </c>
      <c r="H121" s="389">
        <v>45</v>
      </c>
      <c r="I121" s="387" t="s">
        <v>2983</v>
      </c>
      <c r="J121" s="387" t="s">
        <v>535</v>
      </c>
    </row>
    <row r="122" spans="1:10" s="384" customFormat="1" hidden="1" x14ac:dyDescent="0.2">
      <c r="A122" s="388"/>
      <c r="B122" s="387" t="s">
        <v>486</v>
      </c>
      <c r="C122" s="389">
        <v>6</v>
      </c>
      <c r="D122" s="389">
        <v>24</v>
      </c>
      <c r="E122" s="389">
        <v>0</v>
      </c>
      <c r="F122" s="389">
        <v>0</v>
      </c>
      <c r="G122" s="389">
        <v>6</v>
      </c>
      <c r="H122" s="389">
        <v>24</v>
      </c>
      <c r="I122" s="387" t="s">
        <v>545</v>
      </c>
      <c r="J122" s="387" t="s">
        <v>535</v>
      </c>
    </row>
    <row r="123" spans="1:10" s="384" customFormat="1" ht="31.5" hidden="1" x14ac:dyDescent="0.2">
      <c r="A123" s="388"/>
      <c r="B123" s="387" t="s">
        <v>487</v>
      </c>
      <c r="C123" s="389">
        <v>3</v>
      </c>
      <c r="D123" s="389">
        <v>10</v>
      </c>
      <c r="E123" s="389">
        <v>1</v>
      </c>
      <c r="F123" s="389">
        <v>1</v>
      </c>
      <c r="G123" s="389">
        <v>2</v>
      </c>
      <c r="H123" s="389">
        <v>9</v>
      </c>
      <c r="I123" s="387" t="s">
        <v>2984</v>
      </c>
      <c r="J123" s="387" t="s">
        <v>535</v>
      </c>
    </row>
    <row r="124" spans="1:10" s="384" customFormat="1" ht="63" hidden="1" x14ac:dyDescent="0.2">
      <c r="A124" s="388"/>
      <c r="B124" s="387" t="s">
        <v>546</v>
      </c>
      <c r="C124" s="389">
        <v>5</v>
      </c>
      <c r="D124" s="389">
        <v>27</v>
      </c>
      <c r="E124" s="389">
        <v>0</v>
      </c>
      <c r="F124" s="389">
        <v>0</v>
      </c>
      <c r="G124" s="389">
        <v>5</v>
      </c>
      <c r="H124" s="389">
        <v>27</v>
      </c>
      <c r="I124" s="387" t="s">
        <v>2354</v>
      </c>
      <c r="J124" s="387" t="s">
        <v>535</v>
      </c>
    </row>
    <row r="125" spans="1:10" s="384" customFormat="1" hidden="1" x14ac:dyDescent="0.2">
      <c r="A125" s="388"/>
      <c r="B125" s="387" t="s">
        <v>547</v>
      </c>
      <c r="C125" s="389">
        <v>7</v>
      </c>
      <c r="D125" s="389">
        <v>27</v>
      </c>
      <c r="E125" s="389">
        <v>4</v>
      </c>
      <c r="F125" s="389">
        <v>20</v>
      </c>
      <c r="G125" s="389">
        <v>3</v>
      </c>
      <c r="H125" s="389">
        <v>7</v>
      </c>
      <c r="I125" s="387"/>
      <c r="J125" s="387" t="s">
        <v>535</v>
      </c>
    </row>
    <row r="126" spans="1:10" s="384" customFormat="1" hidden="1" x14ac:dyDescent="0.2">
      <c r="A126" s="388"/>
      <c r="B126" s="387" t="s">
        <v>548</v>
      </c>
      <c r="C126" s="389">
        <v>1</v>
      </c>
      <c r="D126" s="389">
        <v>1</v>
      </c>
      <c r="E126" s="389">
        <v>0</v>
      </c>
      <c r="F126" s="389">
        <v>0</v>
      </c>
      <c r="G126" s="389">
        <v>1</v>
      </c>
      <c r="H126" s="389">
        <v>1</v>
      </c>
      <c r="I126" s="387"/>
      <c r="J126" s="387" t="s">
        <v>535</v>
      </c>
    </row>
    <row r="127" spans="1:10" s="384" customFormat="1" hidden="1" x14ac:dyDescent="0.2">
      <c r="A127" s="388"/>
      <c r="B127" s="387" t="s">
        <v>549</v>
      </c>
      <c r="C127" s="389">
        <v>17</v>
      </c>
      <c r="D127" s="389">
        <v>86</v>
      </c>
      <c r="E127" s="389">
        <v>0</v>
      </c>
      <c r="F127" s="389">
        <v>0</v>
      </c>
      <c r="G127" s="389">
        <v>17</v>
      </c>
      <c r="H127" s="389">
        <v>86</v>
      </c>
      <c r="I127" s="387"/>
      <c r="J127" s="387" t="s">
        <v>535</v>
      </c>
    </row>
    <row r="128" spans="1:10" s="384" customFormat="1" hidden="1" x14ac:dyDescent="0.2">
      <c r="A128" s="388"/>
      <c r="B128" s="387" t="s">
        <v>550</v>
      </c>
      <c r="C128" s="389">
        <v>33</v>
      </c>
      <c r="D128" s="389">
        <v>155</v>
      </c>
      <c r="E128" s="389">
        <v>11</v>
      </c>
      <c r="F128" s="389">
        <v>55</v>
      </c>
      <c r="G128" s="389">
        <v>22</v>
      </c>
      <c r="H128" s="389">
        <v>100</v>
      </c>
      <c r="I128" s="387" t="s">
        <v>551</v>
      </c>
      <c r="J128" s="387" t="s">
        <v>535</v>
      </c>
    </row>
    <row r="129" spans="1:10" s="384" customFormat="1" hidden="1" x14ac:dyDescent="0.2">
      <c r="A129" s="388"/>
      <c r="B129" s="387" t="s">
        <v>552</v>
      </c>
      <c r="C129" s="389">
        <v>8</v>
      </c>
      <c r="D129" s="389">
        <v>45</v>
      </c>
      <c r="E129" s="389">
        <v>0</v>
      </c>
      <c r="F129" s="389">
        <v>0</v>
      </c>
      <c r="G129" s="389">
        <v>8</v>
      </c>
      <c r="H129" s="389">
        <v>45</v>
      </c>
      <c r="I129" s="387"/>
      <c r="J129" s="387" t="s">
        <v>535</v>
      </c>
    </row>
    <row r="130" spans="1:10" s="384" customFormat="1" hidden="1" x14ac:dyDescent="0.2">
      <c r="A130" s="388"/>
      <c r="B130" s="387" t="s">
        <v>490</v>
      </c>
      <c r="C130" s="389">
        <v>9</v>
      </c>
      <c r="D130" s="389">
        <v>39</v>
      </c>
      <c r="E130" s="389">
        <v>2</v>
      </c>
      <c r="F130" s="389">
        <v>10</v>
      </c>
      <c r="G130" s="389">
        <v>7</v>
      </c>
      <c r="H130" s="389">
        <v>29</v>
      </c>
      <c r="I130" s="387" t="s">
        <v>553</v>
      </c>
      <c r="J130" s="387" t="s">
        <v>535</v>
      </c>
    </row>
    <row r="131" spans="1:10" s="384" customFormat="1" hidden="1" x14ac:dyDescent="0.2">
      <c r="A131" s="388"/>
      <c r="B131" s="387" t="s">
        <v>491</v>
      </c>
      <c r="C131" s="389">
        <v>12</v>
      </c>
      <c r="D131" s="389">
        <v>49</v>
      </c>
      <c r="E131" s="389">
        <v>1</v>
      </c>
      <c r="F131" s="389">
        <v>5</v>
      </c>
      <c r="G131" s="389">
        <v>11</v>
      </c>
      <c r="H131" s="389">
        <v>44</v>
      </c>
      <c r="I131" s="387" t="s">
        <v>553</v>
      </c>
      <c r="J131" s="387" t="s">
        <v>535</v>
      </c>
    </row>
    <row r="132" spans="1:10" s="384" customFormat="1" hidden="1" x14ac:dyDescent="0.2">
      <c r="A132" s="388"/>
      <c r="B132" s="387" t="s">
        <v>554</v>
      </c>
      <c r="C132" s="389">
        <v>0</v>
      </c>
      <c r="D132" s="389">
        <v>0</v>
      </c>
      <c r="E132" s="389">
        <v>0</v>
      </c>
      <c r="F132" s="389">
        <v>0</v>
      </c>
      <c r="G132" s="389">
        <v>0</v>
      </c>
      <c r="H132" s="389">
        <v>0</v>
      </c>
      <c r="I132" s="387"/>
      <c r="J132" s="387" t="s">
        <v>535</v>
      </c>
    </row>
    <row r="133" spans="1:10" s="384" customFormat="1" hidden="1" x14ac:dyDescent="0.2">
      <c r="A133" s="388"/>
      <c r="B133" s="387" t="s">
        <v>492</v>
      </c>
      <c r="C133" s="389">
        <v>6</v>
      </c>
      <c r="D133" s="389">
        <v>17</v>
      </c>
      <c r="E133" s="389">
        <v>2</v>
      </c>
      <c r="F133" s="389">
        <v>2</v>
      </c>
      <c r="G133" s="389">
        <v>4</v>
      </c>
      <c r="H133" s="389">
        <v>15</v>
      </c>
      <c r="I133" s="387" t="s">
        <v>2985</v>
      </c>
      <c r="J133" s="387" t="s">
        <v>535</v>
      </c>
    </row>
    <row r="134" spans="1:10" s="384" customFormat="1" hidden="1" x14ac:dyDescent="0.2">
      <c r="A134" s="388"/>
      <c r="B134" s="387" t="s">
        <v>555</v>
      </c>
      <c r="C134" s="389">
        <v>8</v>
      </c>
      <c r="D134" s="389">
        <v>34</v>
      </c>
      <c r="E134" s="389">
        <v>0</v>
      </c>
      <c r="F134" s="389">
        <v>0</v>
      </c>
      <c r="G134" s="389">
        <v>8</v>
      </c>
      <c r="H134" s="389">
        <v>34</v>
      </c>
      <c r="I134" s="387" t="s">
        <v>2985</v>
      </c>
      <c r="J134" s="387" t="s">
        <v>535</v>
      </c>
    </row>
    <row r="135" spans="1:10" s="384" customFormat="1" hidden="1" x14ac:dyDescent="0.2">
      <c r="A135" s="381">
        <v>13</v>
      </c>
      <c r="B135" s="385" t="s">
        <v>556</v>
      </c>
      <c r="C135" s="386">
        <v>150</v>
      </c>
      <c r="D135" s="386">
        <v>556</v>
      </c>
      <c r="E135" s="386">
        <v>56</v>
      </c>
      <c r="F135" s="386">
        <v>199</v>
      </c>
      <c r="G135" s="386">
        <v>94</v>
      </c>
      <c r="H135" s="386">
        <v>357</v>
      </c>
      <c r="I135" s="387">
        <f>SUM(I136:I139)</f>
        <v>0</v>
      </c>
      <c r="J135" s="387"/>
    </row>
    <row r="136" spans="1:10" s="384" customFormat="1" hidden="1" x14ac:dyDescent="0.2">
      <c r="A136" s="388"/>
      <c r="B136" s="387" t="s">
        <v>2957</v>
      </c>
      <c r="C136" s="389">
        <v>55</v>
      </c>
      <c r="D136" s="389">
        <v>206</v>
      </c>
      <c r="E136" s="389">
        <v>25</v>
      </c>
      <c r="F136" s="389">
        <v>81</v>
      </c>
      <c r="G136" s="389">
        <v>30</v>
      </c>
      <c r="H136" s="389">
        <v>125</v>
      </c>
      <c r="I136" s="387" t="s">
        <v>557</v>
      </c>
      <c r="J136" s="387" t="s">
        <v>2986</v>
      </c>
    </row>
    <row r="137" spans="1:10" s="384" customFormat="1" ht="31.5" hidden="1" x14ac:dyDescent="0.2">
      <c r="A137" s="388"/>
      <c r="B137" s="387" t="s">
        <v>2959</v>
      </c>
      <c r="C137" s="389">
        <v>35</v>
      </c>
      <c r="D137" s="389">
        <v>118</v>
      </c>
      <c r="E137" s="389">
        <v>10</v>
      </c>
      <c r="F137" s="389">
        <v>36</v>
      </c>
      <c r="G137" s="389">
        <v>25</v>
      </c>
      <c r="H137" s="389">
        <v>82</v>
      </c>
      <c r="I137" s="387" t="s">
        <v>2987</v>
      </c>
      <c r="J137" s="387" t="s">
        <v>2986</v>
      </c>
    </row>
    <row r="138" spans="1:10" s="384" customFormat="1" hidden="1" x14ac:dyDescent="0.2">
      <c r="A138" s="388"/>
      <c r="B138" s="387" t="s">
        <v>2960</v>
      </c>
      <c r="C138" s="389">
        <v>8</v>
      </c>
      <c r="D138" s="389">
        <v>23</v>
      </c>
      <c r="E138" s="389">
        <v>2</v>
      </c>
      <c r="F138" s="389">
        <v>9</v>
      </c>
      <c r="G138" s="389">
        <v>6</v>
      </c>
      <c r="H138" s="389">
        <v>14</v>
      </c>
      <c r="I138" s="387" t="s">
        <v>2988</v>
      </c>
      <c r="J138" s="387" t="s">
        <v>2986</v>
      </c>
    </row>
    <row r="139" spans="1:10" s="384" customFormat="1" hidden="1" x14ac:dyDescent="0.2">
      <c r="A139" s="388"/>
      <c r="B139" s="387" t="s">
        <v>2961</v>
      </c>
      <c r="C139" s="389">
        <v>0</v>
      </c>
      <c r="D139" s="389">
        <v>0</v>
      </c>
      <c r="E139" s="389"/>
      <c r="F139" s="389"/>
      <c r="G139" s="389"/>
      <c r="H139" s="389"/>
      <c r="I139" s="387" t="s">
        <v>2989</v>
      </c>
      <c r="J139" s="387" t="s">
        <v>2986</v>
      </c>
    </row>
    <row r="140" spans="1:10" s="384" customFormat="1" hidden="1" x14ac:dyDescent="0.2">
      <c r="A140" s="388"/>
      <c r="B140" s="387" t="s">
        <v>2962</v>
      </c>
      <c r="C140" s="389">
        <v>8</v>
      </c>
      <c r="D140" s="389">
        <v>28</v>
      </c>
      <c r="E140" s="389">
        <v>0</v>
      </c>
      <c r="F140" s="389">
        <v>0</v>
      </c>
      <c r="G140" s="389">
        <v>8</v>
      </c>
      <c r="H140" s="389">
        <v>28</v>
      </c>
      <c r="I140" s="387" t="s">
        <v>322</v>
      </c>
      <c r="J140" s="387" t="s">
        <v>2986</v>
      </c>
    </row>
    <row r="141" spans="1:10" s="384" customFormat="1" hidden="1" x14ac:dyDescent="0.2">
      <c r="A141" s="388"/>
      <c r="B141" s="387" t="s">
        <v>2963</v>
      </c>
      <c r="C141" s="389">
        <v>24</v>
      </c>
      <c r="D141" s="389">
        <v>97</v>
      </c>
      <c r="E141" s="389">
        <v>19</v>
      </c>
      <c r="F141" s="389">
        <v>0</v>
      </c>
      <c r="G141" s="389">
        <v>5</v>
      </c>
      <c r="H141" s="389">
        <v>97</v>
      </c>
      <c r="I141" s="387" t="s">
        <v>322</v>
      </c>
      <c r="J141" s="387" t="s">
        <v>2986</v>
      </c>
    </row>
    <row r="142" spans="1:10" s="384" customFormat="1" hidden="1" x14ac:dyDescent="0.2">
      <c r="A142" s="388"/>
      <c r="B142" s="387" t="s">
        <v>2990</v>
      </c>
      <c r="C142" s="389">
        <v>20</v>
      </c>
      <c r="D142" s="389">
        <v>84</v>
      </c>
      <c r="E142" s="389">
        <v>0</v>
      </c>
      <c r="F142" s="389">
        <v>73</v>
      </c>
      <c r="G142" s="389">
        <v>20</v>
      </c>
      <c r="H142" s="389">
        <v>11</v>
      </c>
      <c r="I142" s="387" t="s">
        <v>322</v>
      </c>
      <c r="J142" s="387" t="s">
        <v>2986</v>
      </c>
    </row>
    <row r="143" spans="1:10" s="384" customFormat="1" hidden="1" x14ac:dyDescent="0.2">
      <c r="A143" s="381">
        <v>14</v>
      </c>
      <c r="B143" s="385" t="s">
        <v>558</v>
      </c>
      <c r="C143" s="386">
        <v>177</v>
      </c>
      <c r="D143" s="386">
        <v>727</v>
      </c>
      <c r="E143" s="386">
        <v>0</v>
      </c>
      <c r="F143" s="386">
        <v>0</v>
      </c>
      <c r="G143" s="386">
        <v>177</v>
      </c>
      <c r="H143" s="386">
        <v>727</v>
      </c>
      <c r="I143" s="387"/>
      <c r="J143" s="387"/>
    </row>
    <row r="144" spans="1:10" s="384" customFormat="1" hidden="1" x14ac:dyDescent="0.2">
      <c r="A144" s="388"/>
      <c r="B144" s="387" t="s">
        <v>475</v>
      </c>
      <c r="C144" s="389">
        <v>8</v>
      </c>
      <c r="D144" s="389">
        <v>20</v>
      </c>
      <c r="E144" s="389"/>
      <c r="F144" s="389"/>
      <c r="G144" s="389">
        <v>8</v>
      </c>
      <c r="H144" s="389">
        <v>20</v>
      </c>
      <c r="I144" s="387" t="s">
        <v>2991</v>
      </c>
      <c r="J144" s="387" t="s">
        <v>2992</v>
      </c>
    </row>
    <row r="145" spans="1:10" s="384" customFormat="1" hidden="1" x14ac:dyDescent="0.2">
      <c r="A145" s="388"/>
      <c r="B145" s="387" t="s">
        <v>477</v>
      </c>
      <c r="C145" s="389">
        <v>4</v>
      </c>
      <c r="D145" s="389">
        <v>25</v>
      </c>
      <c r="E145" s="389"/>
      <c r="F145" s="389"/>
      <c r="G145" s="389">
        <v>4</v>
      </c>
      <c r="H145" s="389">
        <v>25</v>
      </c>
      <c r="I145" s="387" t="s">
        <v>48</v>
      </c>
      <c r="J145" s="387" t="s">
        <v>2992</v>
      </c>
    </row>
    <row r="146" spans="1:10" s="384" customFormat="1" hidden="1" x14ac:dyDescent="0.2">
      <c r="A146" s="388"/>
      <c r="B146" s="387" t="s">
        <v>479</v>
      </c>
      <c r="C146" s="389">
        <v>1</v>
      </c>
      <c r="D146" s="389">
        <v>1</v>
      </c>
      <c r="E146" s="389"/>
      <c r="F146" s="389"/>
      <c r="G146" s="389">
        <v>1</v>
      </c>
      <c r="H146" s="389">
        <v>1</v>
      </c>
      <c r="I146" s="387" t="s">
        <v>48</v>
      </c>
      <c r="J146" s="387" t="s">
        <v>2992</v>
      </c>
    </row>
    <row r="147" spans="1:10" s="384" customFormat="1" hidden="1" x14ac:dyDescent="0.2">
      <c r="A147" s="388"/>
      <c r="B147" s="387" t="s">
        <v>495</v>
      </c>
      <c r="C147" s="389">
        <v>8</v>
      </c>
      <c r="D147" s="389">
        <v>36</v>
      </c>
      <c r="E147" s="389"/>
      <c r="F147" s="389"/>
      <c r="G147" s="389">
        <v>8</v>
      </c>
      <c r="H147" s="389">
        <v>36</v>
      </c>
      <c r="I147" s="387" t="s">
        <v>48</v>
      </c>
      <c r="J147" s="387" t="s">
        <v>2992</v>
      </c>
    </row>
    <row r="148" spans="1:10" s="384" customFormat="1" hidden="1" x14ac:dyDescent="0.2">
      <c r="A148" s="388"/>
      <c r="B148" s="387" t="s">
        <v>480</v>
      </c>
      <c r="C148" s="389">
        <v>25</v>
      </c>
      <c r="D148" s="389">
        <v>100</v>
      </c>
      <c r="E148" s="389"/>
      <c r="F148" s="389"/>
      <c r="G148" s="389">
        <v>25</v>
      </c>
      <c r="H148" s="389">
        <v>100</v>
      </c>
      <c r="I148" s="387" t="s">
        <v>2993</v>
      </c>
      <c r="J148" s="387" t="s">
        <v>2994</v>
      </c>
    </row>
    <row r="149" spans="1:10" s="384" customFormat="1" hidden="1" x14ac:dyDescent="0.2">
      <c r="A149" s="388"/>
      <c r="B149" s="387" t="s">
        <v>482</v>
      </c>
      <c r="C149" s="389">
        <v>28</v>
      </c>
      <c r="D149" s="389">
        <v>80</v>
      </c>
      <c r="E149" s="389"/>
      <c r="F149" s="389"/>
      <c r="G149" s="389">
        <v>28</v>
      </c>
      <c r="H149" s="389">
        <v>80</v>
      </c>
      <c r="I149" s="387" t="s">
        <v>48</v>
      </c>
      <c r="J149" s="387" t="s">
        <v>2994</v>
      </c>
    </row>
    <row r="150" spans="1:10" s="384" customFormat="1" hidden="1" x14ac:dyDescent="0.2">
      <c r="A150" s="388"/>
      <c r="B150" s="387" t="s">
        <v>497</v>
      </c>
      <c r="C150" s="389">
        <v>6</v>
      </c>
      <c r="D150" s="389">
        <v>14</v>
      </c>
      <c r="E150" s="389"/>
      <c r="F150" s="389"/>
      <c r="G150" s="389">
        <v>6</v>
      </c>
      <c r="H150" s="389">
        <v>14</v>
      </c>
      <c r="I150" s="387" t="s">
        <v>48</v>
      </c>
      <c r="J150" s="387" t="s">
        <v>2992</v>
      </c>
    </row>
    <row r="151" spans="1:10" s="384" customFormat="1" hidden="1" x14ac:dyDescent="0.2">
      <c r="A151" s="388"/>
      <c r="B151" s="387" t="s">
        <v>484</v>
      </c>
      <c r="C151" s="389">
        <v>9</v>
      </c>
      <c r="D151" s="389">
        <v>26</v>
      </c>
      <c r="E151" s="389"/>
      <c r="F151" s="389"/>
      <c r="G151" s="389">
        <v>9</v>
      </c>
      <c r="H151" s="389">
        <v>26</v>
      </c>
      <c r="I151" s="387" t="s">
        <v>2991</v>
      </c>
      <c r="J151" s="387" t="s">
        <v>2992</v>
      </c>
    </row>
    <row r="152" spans="1:10" s="384" customFormat="1" hidden="1" x14ac:dyDescent="0.2">
      <c r="A152" s="388"/>
      <c r="B152" s="387" t="s">
        <v>498</v>
      </c>
      <c r="C152" s="389">
        <v>4</v>
      </c>
      <c r="D152" s="389">
        <v>5</v>
      </c>
      <c r="E152" s="389"/>
      <c r="F152" s="389"/>
      <c r="G152" s="389">
        <v>4</v>
      </c>
      <c r="H152" s="389">
        <v>5</v>
      </c>
      <c r="I152" s="387" t="s">
        <v>48</v>
      </c>
      <c r="J152" s="387" t="s">
        <v>2992</v>
      </c>
    </row>
    <row r="153" spans="1:10" s="384" customFormat="1" hidden="1" x14ac:dyDescent="0.2">
      <c r="A153" s="388"/>
      <c r="B153" s="387" t="s">
        <v>500</v>
      </c>
      <c r="C153" s="389">
        <v>4</v>
      </c>
      <c r="D153" s="389">
        <v>19</v>
      </c>
      <c r="E153" s="389"/>
      <c r="F153" s="389"/>
      <c r="G153" s="389">
        <v>4</v>
      </c>
      <c r="H153" s="389">
        <v>19</v>
      </c>
      <c r="I153" s="387" t="s">
        <v>48</v>
      </c>
      <c r="J153" s="387" t="s">
        <v>2992</v>
      </c>
    </row>
    <row r="154" spans="1:10" s="384" customFormat="1" hidden="1" x14ac:dyDescent="0.2">
      <c r="A154" s="388"/>
      <c r="B154" s="387" t="s">
        <v>486</v>
      </c>
      <c r="C154" s="389">
        <v>15</v>
      </c>
      <c r="D154" s="389">
        <v>67</v>
      </c>
      <c r="E154" s="389"/>
      <c r="F154" s="389"/>
      <c r="G154" s="389">
        <v>15</v>
      </c>
      <c r="H154" s="389">
        <v>67</v>
      </c>
      <c r="I154" s="387" t="s">
        <v>48</v>
      </c>
      <c r="J154" s="387" t="s">
        <v>2992</v>
      </c>
    </row>
    <row r="155" spans="1:10" s="384" customFormat="1" hidden="1" x14ac:dyDescent="0.2">
      <c r="A155" s="388"/>
      <c r="B155" s="387" t="s">
        <v>487</v>
      </c>
      <c r="C155" s="389">
        <v>25</v>
      </c>
      <c r="D155" s="389">
        <v>156</v>
      </c>
      <c r="E155" s="389"/>
      <c r="F155" s="389"/>
      <c r="G155" s="389">
        <v>25</v>
      </c>
      <c r="H155" s="389">
        <v>156</v>
      </c>
      <c r="I155" s="387" t="s">
        <v>48</v>
      </c>
      <c r="J155" s="387" t="s">
        <v>2992</v>
      </c>
    </row>
    <row r="156" spans="1:10" s="384" customFormat="1" hidden="1" x14ac:dyDescent="0.2">
      <c r="A156" s="388"/>
      <c r="B156" s="387" t="s">
        <v>488</v>
      </c>
      <c r="C156" s="389">
        <v>3</v>
      </c>
      <c r="D156" s="389">
        <v>15</v>
      </c>
      <c r="E156" s="389"/>
      <c r="F156" s="389"/>
      <c r="G156" s="389">
        <v>3</v>
      </c>
      <c r="H156" s="389">
        <v>15</v>
      </c>
      <c r="I156" s="387" t="s">
        <v>48</v>
      </c>
      <c r="J156" s="387" t="s">
        <v>2992</v>
      </c>
    </row>
    <row r="157" spans="1:10" s="384" customFormat="1" hidden="1" x14ac:dyDescent="0.2">
      <c r="A157" s="388"/>
      <c r="B157" s="387" t="s">
        <v>517</v>
      </c>
      <c r="C157" s="389">
        <v>18</v>
      </c>
      <c r="D157" s="389">
        <v>73</v>
      </c>
      <c r="E157" s="389"/>
      <c r="F157" s="389"/>
      <c r="G157" s="389">
        <v>18</v>
      </c>
      <c r="H157" s="389">
        <v>73</v>
      </c>
      <c r="I157" s="387" t="s">
        <v>48</v>
      </c>
      <c r="J157" s="387" t="s">
        <v>2992</v>
      </c>
    </row>
    <row r="158" spans="1:10" s="384" customFormat="1" hidden="1" x14ac:dyDescent="0.2">
      <c r="A158" s="388"/>
      <c r="B158" s="387" t="s">
        <v>489</v>
      </c>
      <c r="C158" s="389">
        <v>8</v>
      </c>
      <c r="D158" s="389">
        <v>32</v>
      </c>
      <c r="E158" s="389"/>
      <c r="F158" s="389"/>
      <c r="G158" s="389">
        <v>8</v>
      </c>
      <c r="H158" s="389">
        <v>32</v>
      </c>
      <c r="I158" s="387" t="s">
        <v>2995</v>
      </c>
      <c r="J158" s="387" t="s">
        <v>2992</v>
      </c>
    </row>
    <row r="159" spans="1:10" s="384" customFormat="1" hidden="1" x14ac:dyDescent="0.2">
      <c r="A159" s="388"/>
      <c r="B159" s="387" t="s">
        <v>490</v>
      </c>
      <c r="C159" s="389">
        <v>11</v>
      </c>
      <c r="D159" s="389">
        <v>58</v>
      </c>
      <c r="E159" s="389"/>
      <c r="F159" s="389"/>
      <c r="G159" s="389">
        <v>11</v>
      </c>
      <c r="H159" s="389">
        <v>58</v>
      </c>
      <c r="I159" s="387" t="s">
        <v>2996</v>
      </c>
      <c r="J159" s="387" t="s">
        <v>2992</v>
      </c>
    </row>
    <row r="160" spans="1:10" s="384" customFormat="1" hidden="1" x14ac:dyDescent="0.2">
      <c r="A160" s="381">
        <v>15</v>
      </c>
      <c r="B160" s="385" t="s">
        <v>559</v>
      </c>
      <c r="C160" s="386">
        <v>650</v>
      </c>
      <c r="D160" s="386">
        <v>1800</v>
      </c>
      <c r="E160" s="386">
        <v>0</v>
      </c>
      <c r="F160" s="386">
        <v>0</v>
      </c>
      <c r="G160" s="386">
        <v>0</v>
      </c>
      <c r="H160" s="386">
        <v>0</v>
      </c>
      <c r="I160" s="387"/>
      <c r="J160" s="387"/>
    </row>
    <row r="161" spans="1:10" s="384" customFormat="1" hidden="1" x14ac:dyDescent="0.2">
      <c r="A161" s="388"/>
      <c r="B161" s="387" t="s">
        <v>475</v>
      </c>
      <c r="C161" s="389">
        <v>100</v>
      </c>
      <c r="D161" s="389">
        <v>300</v>
      </c>
      <c r="E161" s="389"/>
      <c r="F161" s="389"/>
      <c r="G161" s="389"/>
      <c r="H161" s="389"/>
      <c r="I161" s="387" t="s">
        <v>483</v>
      </c>
      <c r="J161" s="387" t="s">
        <v>560</v>
      </c>
    </row>
    <row r="162" spans="1:10" s="384" customFormat="1" hidden="1" x14ac:dyDescent="0.2">
      <c r="A162" s="388"/>
      <c r="B162" s="387">
        <v>2</v>
      </c>
      <c r="C162" s="389">
        <v>50</v>
      </c>
      <c r="D162" s="389">
        <v>200</v>
      </c>
      <c r="E162" s="389"/>
      <c r="F162" s="389"/>
      <c r="G162" s="389"/>
      <c r="H162" s="389"/>
      <c r="I162" s="387" t="s">
        <v>483</v>
      </c>
      <c r="J162" s="387" t="s">
        <v>560</v>
      </c>
    </row>
    <row r="163" spans="1:10" s="384" customFormat="1" hidden="1" x14ac:dyDescent="0.2">
      <c r="A163" s="388"/>
      <c r="B163" s="387">
        <v>7</v>
      </c>
      <c r="C163" s="389">
        <v>100</v>
      </c>
      <c r="D163" s="389">
        <v>200</v>
      </c>
      <c r="E163" s="389"/>
      <c r="F163" s="389"/>
      <c r="G163" s="389"/>
      <c r="H163" s="389"/>
      <c r="I163" s="387" t="s">
        <v>483</v>
      </c>
      <c r="J163" s="387" t="s">
        <v>560</v>
      </c>
    </row>
    <row r="164" spans="1:10" s="384" customFormat="1" hidden="1" x14ac:dyDescent="0.2">
      <c r="A164" s="388"/>
      <c r="B164" s="387">
        <v>8</v>
      </c>
      <c r="C164" s="389">
        <v>200</v>
      </c>
      <c r="D164" s="389">
        <v>500</v>
      </c>
      <c r="E164" s="389"/>
      <c r="F164" s="389"/>
      <c r="G164" s="389"/>
      <c r="H164" s="389"/>
      <c r="I164" s="387" t="s">
        <v>483</v>
      </c>
      <c r="J164" s="387" t="s">
        <v>560</v>
      </c>
    </row>
    <row r="165" spans="1:10" s="384" customFormat="1" hidden="1" x14ac:dyDescent="0.2">
      <c r="A165" s="388"/>
      <c r="B165" s="387">
        <v>18</v>
      </c>
      <c r="C165" s="389">
        <v>100</v>
      </c>
      <c r="D165" s="389">
        <v>300</v>
      </c>
      <c r="E165" s="389"/>
      <c r="F165" s="389"/>
      <c r="G165" s="389"/>
      <c r="H165" s="389"/>
      <c r="I165" s="387" t="s">
        <v>2997</v>
      </c>
      <c r="J165" s="387" t="s">
        <v>560</v>
      </c>
    </row>
    <row r="166" spans="1:10" s="384" customFormat="1" hidden="1" x14ac:dyDescent="0.2">
      <c r="A166" s="388"/>
      <c r="B166" s="387">
        <v>21</v>
      </c>
      <c r="C166" s="389">
        <v>100</v>
      </c>
      <c r="D166" s="389">
        <v>300</v>
      </c>
      <c r="E166" s="389"/>
      <c r="F166" s="389"/>
      <c r="G166" s="389"/>
      <c r="H166" s="389"/>
      <c r="I166" s="387" t="s">
        <v>2998</v>
      </c>
      <c r="J166" s="387" t="s">
        <v>560</v>
      </c>
    </row>
    <row r="167" spans="1:10" s="384" customFormat="1" hidden="1" x14ac:dyDescent="0.2">
      <c r="A167" s="381">
        <v>16</v>
      </c>
      <c r="B167" s="385" t="s">
        <v>561</v>
      </c>
      <c r="C167" s="386">
        <v>4</v>
      </c>
      <c r="D167" s="386">
        <v>20</v>
      </c>
      <c r="E167" s="386">
        <v>0</v>
      </c>
      <c r="F167" s="386">
        <v>0</v>
      </c>
      <c r="G167" s="386">
        <v>4</v>
      </c>
      <c r="H167" s="386">
        <v>20</v>
      </c>
      <c r="I167" s="387"/>
      <c r="J167" s="387"/>
    </row>
    <row r="168" spans="1:10" s="384" customFormat="1" hidden="1" x14ac:dyDescent="0.2">
      <c r="A168" s="388"/>
      <c r="B168" s="387" t="s">
        <v>2999</v>
      </c>
      <c r="C168" s="389">
        <v>4</v>
      </c>
      <c r="D168" s="389">
        <v>20</v>
      </c>
      <c r="E168" s="389"/>
      <c r="F168" s="389"/>
      <c r="G168" s="389">
        <v>4</v>
      </c>
      <c r="H168" s="389">
        <v>20</v>
      </c>
      <c r="I168" s="387" t="s">
        <v>562</v>
      </c>
      <c r="J168" s="387" t="s">
        <v>560</v>
      </c>
    </row>
    <row r="169" spans="1:10" s="384" customFormat="1" hidden="1" x14ac:dyDescent="0.2">
      <c r="A169" s="381">
        <v>17</v>
      </c>
      <c r="B169" s="385" t="s">
        <v>563</v>
      </c>
      <c r="C169" s="386">
        <v>99</v>
      </c>
      <c r="D169" s="386">
        <v>477</v>
      </c>
      <c r="E169" s="386">
        <v>99</v>
      </c>
      <c r="F169" s="386">
        <v>477</v>
      </c>
      <c r="G169" s="386">
        <v>0</v>
      </c>
      <c r="H169" s="386">
        <v>0</v>
      </c>
      <c r="I169" s="387"/>
      <c r="J169" s="387"/>
    </row>
    <row r="170" spans="1:10" s="384" customFormat="1" hidden="1" x14ac:dyDescent="0.2">
      <c r="A170" s="388"/>
      <c r="B170" s="387" t="s">
        <v>2957</v>
      </c>
      <c r="C170" s="389">
        <v>21</v>
      </c>
      <c r="D170" s="389">
        <v>85</v>
      </c>
      <c r="E170" s="389">
        <v>21</v>
      </c>
      <c r="F170" s="389">
        <v>85</v>
      </c>
      <c r="G170" s="389"/>
      <c r="H170" s="389"/>
      <c r="I170" s="387" t="s">
        <v>3000</v>
      </c>
      <c r="J170" s="387" t="s">
        <v>502</v>
      </c>
    </row>
    <row r="171" spans="1:10" s="384" customFormat="1" hidden="1" x14ac:dyDescent="0.2">
      <c r="A171" s="388"/>
      <c r="B171" s="387" t="s">
        <v>2959</v>
      </c>
      <c r="C171" s="389">
        <v>18</v>
      </c>
      <c r="D171" s="389">
        <v>112</v>
      </c>
      <c r="E171" s="389">
        <v>18</v>
      </c>
      <c r="F171" s="389">
        <v>112</v>
      </c>
      <c r="G171" s="389"/>
      <c r="H171" s="389"/>
      <c r="I171" s="387" t="s">
        <v>564</v>
      </c>
      <c r="J171" s="387" t="s">
        <v>502</v>
      </c>
    </row>
    <row r="172" spans="1:10" s="384" customFormat="1" hidden="1" x14ac:dyDescent="0.2">
      <c r="A172" s="388"/>
      <c r="B172" s="387" t="s">
        <v>2960</v>
      </c>
      <c r="C172" s="389">
        <v>5</v>
      </c>
      <c r="D172" s="389">
        <v>25</v>
      </c>
      <c r="E172" s="389">
        <v>5</v>
      </c>
      <c r="F172" s="389">
        <v>25</v>
      </c>
      <c r="G172" s="389"/>
      <c r="H172" s="389"/>
      <c r="I172" s="387" t="s">
        <v>565</v>
      </c>
      <c r="J172" s="387" t="s">
        <v>502</v>
      </c>
    </row>
    <row r="173" spans="1:10" s="384" customFormat="1" hidden="1" x14ac:dyDescent="0.2">
      <c r="A173" s="388"/>
      <c r="B173" s="387" t="s">
        <v>2961</v>
      </c>
      <c r="C173" s="389">
        <v>15</v>
      </c>
      <c r="D173" s="389">
        <v>72</v>
      </c>
      <c r="E173" s="389">
        <v>15</v>
      </c>
      <c r="F173" s="389">
        <v>72</v>
      </c>
      <c r="G173" s="389"/>
      <c r="H173" s="389"/>
      <c r="I173" s="387" t="s">
        <v>566</v>
      </c>
      <c r="J173" s="387" t="s">
        <v>502</v>
      </c>
    </row>
    <row r="174" spans="1:10" s="384" customFormat="1" hidden="1" x14ac:dyDescent="0.2">
      <c r="A174" s="388"/>
      <c r="B174" s="387" t="s">
        <v>2962</v>
      </c>
      <c r="C174" s="389">
        <v>2</v>
      </c>
      <c r="D174" s="389">
        <v>12</v>
      </c>
      <c r="E174" s="389">
        <v>2</v>
      </c>
      <c r="F174" s="389">
        <v>12</v>
      </c>
      <c r="G174" s="389"/>
      <c r="H174" s="389"/>
      <c r="I174" s="387" t="s">
        <v>3001</v>
      </c>
      <c r="J174" s="387" t="s">
        <v>502</v>
      </c>
    </row>
    <row r="175" spans="1:10" s="384" customFormat="1" hidden="1" x14ac:dyDescent="0.2">
      <c r="A175" s="388"/>
      <c r="B175" s="387" t="s">
        <v>2963</v>
      </c>
      <c r="C175" s="389">
        <v>4</v>
      </c>
      <c r="D175" s="389">
        <v>12</v>
      </c>
      <c r="E175" s="389">
        <v>4</v>
      </c>
      <c r="F175" s="389">
        <v>12</v>
      </c>
      <c r="G175" s="389"/>
      <c r="H175" s="389"/>
      <c r="I175" s="387" t="s">
        <v>567</v>
      </c>
      <c r="J175" s="387" t="s">
        <v>502</v>
      </c>
    </row>
    <row r="176" spans="1:10" s="384" customFormat="1" hidden="1" x14ac:dyDescent="0.2">
      <c r="A176" s="388"/>
      <c r="B176" s="387" t="s">
        <v>2990</v>
      </c>
      <c r="C176" s="389">
        <v>7</v>
      </c>
      <c r="D176" s="389">
        <v>30</v>
      </c>
      <c r="E176" s="389">
        <v>7</v>
      </c>
      <c r="F176" s="389">
        <v>30</v>
      </c>
      <c r="G176" s="389"/>
      <c r="H176" s="389"/>
      <c r="I176" s="387" t="s">
        <v>568</v>
      </c>
      <c r="J176" s="387" t="s">
        <v>502</v>
      </c>
    </row>
    <row r="177" spans="1:10" s="384" customFormat="1" hidden="1" x14ac:dyDescent="0.2">
      <c r="A177" s="388"/>
      <c r="B177" s="387" t="s">
        <v>3002</v>
      </c>
      <c r="C177" s="389">
        <v>27</v>
      </c>
      <c r="D177" s="389">
        <v>129</v>
      </c>
      <c r="E177" s="389">
        <v>27</v>
      </c>
      <c r="F177" s="389">
        <v>129</v>
      </c>
      <c r="G177" s="389"/>
      <c r="H177" s="389"/>
      <c r="I177" s="387" t="s">
        <v>569</v>
      </c>
      <c r="J177" s="387" t="s">
        <v>502</v>
      </c>
    </row>
    <row r="178" spans="1:10" s="384" customFormat="1" hidden="1" x14ac:dyDescent="0.2">
      <c r="A178" s="381">
        <v>18</v>
      </c>
      <c r="B178" s="385" t="s">
        <v>570</v>
      </c>
      <c r="C178" s="386">
        <v>191</v>
      </c>
      <c r="D178" s="386">
        <v>824</v>
      </c>
      <c r="E178" s="386">
        <v>130</v>
      </c>
      <c r="F178" s="386">
        <v>593</v>
      </c>
      <c r="G178" s="386">
        <v>61</v>
      </c>
      <c r="H178" s="386">
        <v>231</v>
      </c>
      <c r="I178" s="387"/>
      <c r="J178" s="387"/>
    </row>
    <row r="179" spans="1:10" s="384" customFormat="1" hidden="1" x14ac:dyDescent="0.2">
      <c r="A179" s="388"/>
      <c r="B179" s="387" t="s">
        <v>475</v>
      </c>
      <c r="C179" s="389">
        <v>12</v>
      </c>
      <c r="D179" s="389">
        <v>45</v>
      </c>
      <c r="E179" s="389"/>
      <c r="F179" s="389"/>
      <c r="G179" s="389">
        <v>12</v>
      </c>
      <c r="H179" s="389">
        <v>45</v>
      </c>
      <c r="I179" s="387" t="s">
        <v>3003</v>
      </c>
      <c r="J179" s="387" t="s">
        <v>571</v>
      </c>
    </row>
    <row r="180" spans="1:10" s="384" customFormat="1" hidden="1" x14ac:dyDescent="0.2">
      <c r="A180" s="388"/>
      <c r="B180" s="387" t="s">
        <v>477</v>
      </c>
      <c r="C180" s="389">
        <v>0</v>
      </c>
      <c r="D180" s="389">
        <v>0</v>
      </c>
      <c r="E180" s="389"/>
      <c r="F180" s="389"/>
      <c r="G180" s="389"/>
      <c r="H180" s="389"/>
      <c r="I180" s="387" t="s">
        <v>3004</v>
      </c>
      <c r="J180" s="387" t="s">
        <v>571</v>
      </c>
    </row>
    <row r="181" spans="1:10" s="384" customFormat="1" hidden="1" x14ac:dyDescent="0.2">
      <c r="A181" s="388"/>
      <c r="B181" s="387" t="s">
        <v>479</v>
      </c>
      <c r="C181" s="389">
        <v>0</v>
      </c>
      <c r="D181" s="389">
        <v>0</v>
      </c>
      <c r="E181" s="389"/>
      <c r="F181" s="389"/>
      <c r="G181" s="389"/>
      <c r="H181" s="389"/>
      <c r="I181" s="387" t="s">
        <v>3005</v>
      </c>
      <c r="J181" s="387" t="s">
        <v>571</v>
      </c>
    </row>
    <row r="182" spans="1:10" s="384" customFormat="1" hidden="1" x14ac:dyDescent="0.2">
      <c r="A182" s="388"/>
      <c r="B182" s="387" t="s">
        <v>495</v>
      </c>
      <c r="C182" s="389">
        <v>0</v>
      </c>
      <c r="D182" s="389">
        <v>0</v>
      </c>
      <c r="E182" s="389"/>
      <c r="F182" s="389"/>
      <c r="G182" s="389"/>
      <c r="H182" s="389"/>
      <c r="I182" s="387" t="s">
        <v>3006</v>
      </c>
      <c r="J182" s="387" t="s">
        <v>571</v>
      </c>
    </row>
    <row r="183" spans="1:10" s="384" customFormat="1" hidden="1" x14ac:dyDescent="0.2">
      <c r="A183" s="388"/>
      <c r="B183" s="387" t="s">
        <v>480</v>
      </c>
      <c r="C183" s="389">
        <v>0</v>
      </c>
      <c r="D183" s="389">
        <v>0</v>
      </c>
      <c r="E183" s="389"/>
      <c r="F183" s="389"/>
      <c r="G183" s="389"/>
      <c r="H183" s="389"/>
      <c r="I183" s="387" t="s">
        <v>3007</v>
      </c>
      <c r="J183" s="387" t="s">
        <v>571</v>
      </c>
    </row>
    <row r="184" spans="1:10" s="384" customFormat="1" hidden="1" x14ac:dyDescent="0.2">
      <c r="A184" s="388"/>
      <c r="B184" s="387" t="s">
        <v>482</v>
      </c>
      <c r="C184" s="389">
        <v>0</v>
      </c>
      <c r="D184" s="389">
        <v>0</v>
      </c>
      <c r="E184" s="389"/>
      <c r="F184" s="389"/>
      <c r="G184" s="389"/>
      <c r="H184" s="389"/>
      <c r="I184" s="387" t="s">
        <v>3008</v>
      </c>
      <c r="J184" s="387" t="s">
        <v>571</v>
      </c>
    </row>
    <row r="185" spans="1:10" s="384" customFormat="1" hidden="1" x14ac:dyDescent="0.2">
      <c r="A185" s="388"/>
      <c r="B185" s="387" t="s">
        <v>497</v>
      </c>
      <c r="C185" s="389">
        <v>0</v>
      </c>
      <c r="D185" s="389">
        <v>0</v>
      </c>
      <c r="E185" s="389"/>
      <c r="F185" s="389"/>
      <c r="G185" s="389"/>
      <c r="H185" s="389"/>
      <c r="I185" s="387" t="s">
        <v>524</v>
      </c>
      <c r="J185" s="387" t="s">
        <v>571</v>
      </c>
    </row>
    <row r="186" spans="1:10" s="384" customFormat="1" ht="31.5" hidden="1" x14ac:dyDescent="0.2">
      <c r="A186" s="388"/>
      <c r="B186" s="387" t="s">
        <v>484</v>
      </c>
      <c r="C186" s="389">
        <v>9</v>
      </c>
      <c r="D186" s="389">
        <v>41</v>
      </c>
      <c r="E186" s="389"/>
      <c r="F186" s="389"/>
      <c r="G186" s="389">
        <v>9</v>
      </c>
      <c r="H186" s="389">
        <v>41</v>
      </c>
      <c r="I186" s="387" t="s">
        <v>3009</v>
      </c>
      <c r="J186" s="387" t="s">
        <v>571</v>
      </c>
    </row>
    <row r="187" spans="1:10" s="384" customFormat="1" hidden="1" x14ac:dyDescent="0.2">
      <c r="A187" s="388"/>
      <c r="B187" s="387" t="s">
        <v>498</v>
      </c>
      <c r="C187" s="389">
        <v>31</v>
      </c>
      <c r="D187" s="389">
        <v>152</v>
      </c>
      <c r="E187" s="389">
        <v>31</v>
      </c>
      <c r="F187" s="389">
        <v>152</v>
      </c>
      <c r="G187" s="389"/>
      <c r="H187" s="389"/>
      <c r="I187" s="387" t="s">
        <v>572</v>
      </c>
      <c r="J187" s="387" t="s">
        <v>571</v>
      </c>
    </row>
    <row r="188" spans="1:10" s="384" customFormat="1" hidden="1" x14ac:dyDescent="0.2">
      <c r="A188" s="388"/>
      <c r="B188" s="387" t="s">
        <v>487</v>
      </c>
      <c r="C188" s="389">
        <v>0</v>
      </c>
      <c r="D188" s="389">
        <v>0</v>
      </c>
      <c r="E188" s="389"/>
      <c r="F188" s="389"/>
      <c r="G188" s="389"/>
      <c r="H188" s="389"/>
      <c r="I188" s="387" t="s">
        <v>572</v>
      </c>
      <c r="J188" s="387" t="s">
        <v>571</v>
      </c>
    </row>
    <row r="189" spans="1:10" s="384" customFormat="1" hidden="1" x14ac:dyDescent="0.2">
      <c r="A189" s="388"/>
      <c r="B189" s="387" t="s">
        <v>488</v>
      </c>
      <c r="C189" s="389">
        <v>0</v>
      </c>
      <c r="D189" s="389">
        <v>0</v>
      </c>
      <c r="E189" s="389"/>
      <c r="F189" s="389"/>
      <c r="G189" s="389"/>
      <c r="H189" s="389"/>
      <c r="I189" s="387" t="s">
        <v>572</v>
      </c>
      <c r="J189" s="387" t="s">
        <v>571</v>
      </c>
    </row>
    <row r="190" spans="1:10" s="384" customFormat="1" hidden="1" x14ac:dyDescent="0.2">
      <c r="A190" s="388"/>
      <c r="B190" s="387" t="s">
        <v>517</v>
      </c>
      <c r="C190" s="389">
        <v>99</v>
      </c>
      <c r="D190" s="389">
        <v>406</v>
      </c>
      <c r="E190" s="389">
        <v>59</v>
      </c>
      <c r="F190" s="389">
        <v>261</v>
      </c>
      <c r="G190" s="389">
        <v>40</v>
      </c>
      <c r="H190" s="389">
        <v>145</v>
      </c>
      <c r="I190" s="387" t="s">
        <v>572</v>
      </c>
      <c r="J190" s="387" t="s">
        <v>571</v>
      </c>
    </row>
    <row r="191" spans="1:10" s="384" customFormat="1" hidden="1" x14ac:dyDescent="0.2">
      <c r="A191" s="388"/>
      <c r="B191" s="387" t="s">
        <v>489</v>
      </c>
      <c r="C191" s="389">
        <v>0</v>
      </c>
      <c r="D191" s="389">
        <v>0</v>
      </c>
      <c r="E191" s="389"/>
      <c r="F191" s="389"/>
      <c r="G191" s="389"/>
      <c r="H191" s="389"/>
      <c r="I191" s="387" t="s">
        <v>572</v>
      </c>
      <c r="J191" s="387" t="s">
        <v>571</v>
      </c>
    </row>
    <row r="192" spans="1:10" s="384" customFormat="1" ht="31.5" hidden="1" x14ac:dyDescent="0.2">
      <c r="A192" s="388"/>
      <c r="B192" s="387" t="s">
        <v>490</v>
      </c>
      <c r="C192" s="389">
        <v>0</v>
      </c>
      <c r="D192" s="389">
        <v>0</v>
      </c>
      <c r="E192" s="389"/>
      <c r="F192" s="389"/>
      <c r="G192" s="389"/>
      <c r="H192" s="389"/>
      <c r="I192" s="387" t="s">
        <v>3010</v>
      </c>
      <c r="J192" s="387" t="s">
        <v>571</v>
      </c>
    </row>
    <row r="193" spans="1:10" s="384" customFormat="1" ht="31.5" hidden="1" x14ac:dyDescent="0.2">
      <c r="A193" s="388"/>
      <c r="B193" s="387" t="s">
        <v>491</v>
      </c>
      <c r="C193" s="389">
        <v>22</v>
      </c>
      <c r="D193" s="389">
        <v>109</v>
      </c>
      <c r="E193" s="389">
        <v>22</v>
      </c>
      <c r="F193" s="389">
        <v>109</v>
      </c>
      <c r="G193" s="389"/>
      <c r="H193" s="389"/>
      <c r="I193" s="387" t="s">
        <v>3010</v>
      </c>
      <c r="J193" s="387" t="s">
        <v>571</v>
      </c>
    </row>
    <row r="194" spans="1:10" s="384" customFormat="1" hidden="1" x14ac:dyDescent="0.2">
      <c r="A194" s="388"/>
      <c r="B194" s="387" t="s">
        <v>573</v>
      </c>
      <c r="C194" s="389">
        <v>18</v>
      </c>
      <c r="D194" s="389">
        <v>71</v>
      </c>
      <c r="E194" s="389">
        <v>18</v>
      </c>
      <c r="F194" s="389">
        <v>71</v>
      </c>
      <c r="G194" s="389"/>
      <c r="H194" s="389"/>
      <c r="I194" s="387" t="s">
        <v>524</v>
      </c>
      <c r="J194" s="387" t="s">
        <v>571</v>
      </c>
    </row>
    <row r="195" spans="1:10" s="384" customFormat="1" hidden="1" x14ac:dyDescent="0.2">
      <c r="A195" s="381">
        <v>19</v>
      </c>
      <c r="B195" s="385" t="s">
        <v>1562</v>
      </c>
      <c r="C195" s="386">
        <v>271</v>
      </c>
      <c r="D195" s="386">
        <v>687</v>
      </c>
      <c r="E195" s="386">
        <v>0</v>
      </c>
      <c r="F195" s="386">
        <v>0</v>
      </c>
      <c r="G195" s="386">
        <v>271</v>
      </c>
      <c r="H195" s="386">
        <v>687</v>
      </c>
      <c r="I195" s="387" t="s">
        <v>538</v>
      </c>
      <c r="J195" s="387"/>
    </row>
    <row r="196" spans="1:10" s="384" customFormat="1" ht="31.5" hidden="1" x14ac:dyDescent="0.2">
      <c r="A196" s="388"/>
      <c r="B196" s="387" t="s">
        <v>475</v>
      </c>
      <c r="C196" s="389">
        <v>165</v>
      </c>
      <c r="D196" s="389">
        <v>647</v>
      </c>
      <c r="E196" s="389"/>
      <c r="F196" s="389"/>
      <c r="G196" s="389">
        <v>165</v>
      </c>
      <c r="H196" s="389">
        <v>647</v>
      </c>
      <c r="I196" s="387" t="s">
        <v>3011</v>
      </c>
      <c r="J196" s="387" t="s">
        <v>3012</v>
      </c>
    </row>
    <row r="197" spans="1:10" s="384" customFormat="1" hidden="1" x14ac:dyDescent="0.2">
      <c r="A197" s="388"/>
      <c r="B197" s="387" t="s">
        <v>482</v>
      </c>
      <c r="C197" s="389">
        <v>0</v>
      </c>
      <c r="D197" s="389">
        <v>0</v>
      </c>
      <c r="E197" s="389"/>
      <c r="F197" s="389"/>
      <c r="G197" s="389"/>
      <c r="H197" s="389"/>
      <c r="I197" s="387" t="s">
        <v>3013</v>
      </c>
      <c r="J197" s="387" t="s">
        <v>3012</v>
      </c>
    </row>
    <row r="198" spans="1:10" s="384" customFormat="1" hidden="1" x14ac:dyDescent="0.2">
      <c r="A198" s="388"/>
      <c r="B198" s="387" t="s">
        <v>490</v>
      </c>
      <c r="C198" s="389">
        <v>102</v>
      </c>
      <c r="D198" s="389">
        <v>20</v>
      </c>
      <c r="E198" s="389"/>
      <c r="F198" s="389"/>
      <c r="G198" s="389">
        <v>102</v>
      </c>
      <c r="H198" s="389">
        <v>20</v>
      </c>
      <c r="I198" s="387" t="s">
        <v>574</v>
      </c>
      <c r="J198" s="387" t="s">
        <v>3012</v>
      </c>
    </row>
    <row r="199" spans="1:10" s="384" customFormat="1" hidden="1" x14ac:dyDescent="0.2">
      <c r="A199" s="388"/>
      <c r="B199" s="387" t="s">
        <v>491</v>
      </c>
      <c r="C199" s="389">
        <v>4</v>
      </c>
      <c r="D199" s="389">
        <v>20</v>
      </c>
      <c r="E199" s="389"/>
      <c r="F199" s="389"/>
      <c r="G199" s="389">
        <v>4</v>
      </c>
      <c r="H199" s="389">
        <v>20</v>
      </c>
      <c r="I199" s="387" t="s">
        <v>3014</v>
      </c>
      <c r="J199" s="387" t="s">
        <v>3012</v>
      </c>
    </row>
    <row r="200" spans="1:10" s="384" customFormat="1" hidden="1" x14ac:dyDescent="0.2">
      <c r="A200" s="381">
        <v>20</v>
      </c>
      <c r="B200" s="385" t="s">
        <v>575</v>
      </c>
      <c r="C200" s="386">
        <v>65</v>
      </c>
      <c r="D200" s="386">
        <v>257</v>
      </c>
      <c r="E200" s="386">
        <v>61</v>
      </c>
      <c r="F200" s="386">
        <v>234</v>
      </c>
      <c r="G200" s="386">
        <v>4</v>
      </c>
      <c r="H200" s="386">
        <v>23</v>
      </c>
      <c r="I200" s="387"/>
      <c r="J200" s="387"/>
    </row>
    <row r="201" spans="1:10" s="384" customFormat="1" hidden="1" x14ac:dyDescent="0.2">
      <c r="A201" s="388"/>
      <c r="B201" s="387"/>
      <c r="C201" s="389">
        <v>65</v>
      </c>
      <c r="D201" s="389">
        <v>257</v>
      </c>
      <c r="E201" s="389">
        <v>61</v>
      </c>
      <c r="F201" s="389">
        <v>234</v>
      </c>
      <c r="G201" s="389">
        <v>4</v>
      </c>
      <c r="H201" s="389">
        <v>23</v>
      </c>
      <c r="I201" s="387"/>
      <c r="J201" s="387" t="s">
        <v>3015</v>
      </c>
    </row>
    <row r="202" spans="1:10" s="384" customFormat="1" hidden="1" x14ac:dyDescent="0.2">
      <c r="A202" s="381">
        <v>21</v>
      </c>
      <c r="B202" s="385" t="s">
        <v>2387</v>
      </c>
      <c r="C202" s="386">
        <v>205</v>
      </c>
      <c r="D202" s="386">
        <v>849</v>
      </c>
      <c r="E202" s="386">
        <v>87</v>
      </c>
      <c r="F202" s="386">
        <v>479</v>
      </c>
      <c r="G202" s="386">
        <v>118</v>
      </c>
      <c r="H202" s="386">
        <v>370</v>
      </c>
      <c r="I202" s="387"/>
      <c r="J202" s="387"/>
    </row>
    <row r="203" spans="1:10" s="384" customFormat="1" hidden="1" x14ac:dyDescent="0.2">
      <c r="A203" s="388"/>
      <c r="B203" s="387" t="s">
        <v>3016</v>
      </c>
      <c r="C203" s="389">
        <v>46</v>
      </c>
      <c r="D203" s="389">
        <v>196</v>
      </c>
      <c r="E203" s="389">
        <v>19</v>
      </c>
      <c r="F203" s="389">
        <v>178</v>
      </c>
      <c r="G203" s="389">
        <v>27</v>
      </c>
      <c r="H203" s="389">
        <v>18</v>
      </c>
      <c r="I203" s="387" t="s">
        <v>562</v>
      </c>
      <c r="J203" s="387" t="s">
        <v>494</v>
      </c>
    </row>
    <row r="204" spans="1:10" s="384" customFormat="1" hidden="1" x14ac:dyDescent="0.2">
      <c r="A204" s="388"/>
      <c r="B204" s="387" t="s">
        <v>3017</v>
      </c>
      <c r="C204" s="389">
        <v>33</v>
      </c>
      <c r="D204" s="389">
        <v>155</v>
      </c>
      <c r="E204" s="389">
        <v>15</v>
      </c>
      <c r="F204" s="389">
        <v>68</v>
      </c>
      <c r="G204" s="389">
        <v>18</v>
      </c>
      <c r="H204" s="389">
        <v>87</v>
      </c>
      <c r="I204" s="387" t="s">
        <v>3018</v>
      </c>
      <c r="J204" s="387" t="s">
        <v>3019</v>
      </c>
    </row>
    <row r="205" spans="1:10" s="384" customFormat="1" hidden="1" x14ac:dyDescent="0.2">
      <c r="A205" s="388"/>
      <c r="B205" s="387" t="s">
        <v>3020</v>
      </c>
      <c r="C205" s="389">
        <v>27</v>
      </c>
      <c r="D205" s="389">
        <v>117</v>
      </c>
      <c r="E205" s="389">
        <v>12</v>
      </c>
      <c r="F205" s="389">
        <v>53</v>
      </c>
      <c r="G205" s="389">
        <v>15</v>
      </c>
      <c r="H205" s="389">
        <v>64</v>
      </c>
      <c r="I205" s="387" t="s">
        <v>3018</v>
      </c>
      <c r="J205" s="387" t="s">
        <v>494</v>
      </c>
    </row>
    <row r="206" spans="1:10" s="384" customFormat="1" hidden="1" x14ac:dyDescent="0.2">
      <c r="A206" s="388"/>
      <c r="B206" s="387" t="s">
        <v>3021</v>
      </c>
      <c r="C206" s="389">
        <v>26</v>
      </c>
      <c r="D206" s="389">
        <v>115</v>
      </c>
      <c r="E206" s="389">
        <v>9</v>
      </c>
      <c r="F206" s="389">
        <v>41</v>
      </c>
      <c r="G206" s="389">
        <v>17</v>
      </c>
      <c r="H206" s="389">
        <v>74</v>
      </c>
      <c r="I206" s="387" t="s">
        <v>577</v>
      </c>
      <c r="J206" s="387" t="s">
        <v>494</v>
      </c>
    </row>
    <row r="207" spans="1:10" s="384" customFormat="1" hidden="1" x14ac:dyDescent="0.2">
      <c r="A207" s="388"/>
      <c r="B207" s="387" t="s">
        <v>578</v>
      </c>
      <c r="C207" s="389">
        <v>44</v>
      </c>
      <c r="D207" s="389">
        <v>188</v>
      </c>
      <c r="E207" s="389">
        <v>16</v>
      </c>
      <c r="F207" s="389">
        <v>67</v>
      </c>
      <c r="G207" s="389">
        <v>28</v>
      </c>
      <c r="H207" s="389">
        <v>121</v>
      </c>
      <c r="I207" s="387" t="s">
        <v>579</v>
      </c>
      <c r="J207" s="387" t="s">
        <v>494</v>
      </c>
    </row>
    <row r="208" spans="1:10" s="384" customFormat="1" hidden="1" x14ac:dyDescent="0.2">
      <c r="A208" s="388"/>
      <c r="B208" s="387" t="s">
        <v>580</v>
      </c>
      <c r="C208" s="389">
        <v>29</v>
      </c>
      <c r="D208" s="389">
        <v>78</v>
      </c>
      <c r="E208" s="389">
        <v>16</v>
      </c>
      <c r="F208" s="389">
        <v>72</v>
      </c>
      <c r="G208" s="389">
        <v>13</v>
      </c>
      <c r="H208" s="389">
        <v>6</v>
      </c>
      <c r="I208" s="387" t="s">
        <v>3018</v>
      </c>
      <c r="J208" s="387" t="s">
        <v>494</v>
      </c>
    </row>
    <row r="209" spans="1:10" s="384" customFormat="1" hidden="1" x14ac:dyDescent="0.2">
      <c r="A209" s="381">
        <v>22</v>
      </c>
      <c r="B209" s="385" t="s">
        <v>581</v>
      </c>
      <c r="C209" s="386">
        <v>68</v>
      </c>
      <c r="D209" s="386">
        <v>293</v>
      </c>
      <c r="E209" s="386">
        <v>40</v>
      </c>
      <c r="F209" s="386">
        <v>178</v>
      </c>
      <c r="G209" s="386">
        <v>28</v>
      </c>
      <c r="H209" s="386">
        <v>115</v>
      </c>
      <c r="I209" s="387"/>
      <c r="J209" s="387"/>
    </row>
    <row r="210" spans="1:10" s="384" customFormat="1" hidden="1" x14ac:dyDescent="0.2">
      <c r="A210" s="388"/>
      <c r="B210" s="387" t="s">
        <v>475</v>
      </c>
      <c r="C210" s="389">
        <v>40</v>
      </c>
      <c r="D210" s="389">
        <v>160</v>
      </c>
      <c r="E210" s="389">
        <v>23</v>
      </c>
      <c r="F210" s="389">
        <v>92</v>
      </c>
      <c r="G210" s="389">
        <v>17</v>
      </c>
      <c r="H210" s="389">
        <v>68</v>
      </c>
      <c r="I210" s="387" t="s">
        <v>3022</v>
      </c>
      <c r="J210" s="387" t="s">
        <v>494</v>
      </c>
    </row>
    <row r="211" spans="1:10" s="384" customFormat="1" hidden="1" x14ac:dyDescent="0.2">
      <c r="A211" s="388"/>
      <c r="B211" s="387" t="s">
        <v>477</v>
      </c>
      <c r="C211" s="389">
        <v>22</v>
      </c>
      <c r="D211" s="389">
        <v>80</v>
      </c>
      <c r="E211" s="389">
        <v>14</v>
      </c>
      <c r="F211" s="389">
        <v>48</v>
      </c>
      <c r="G211" s="389">
        <v>8</v>
      </c>
      <c r="H211" s="389">
        <v>32</v>
      </c>
      <c r="I211" s="387" t="s">
        <v>3023</v>
      </c>
      <c r="J211" s="387" t="s">
        <v>494</v>
      </c>
    </row>
    <row r="212" spans="1:10" s="384" customFormat="1" hidden="1" x14ac:dyDescent="0.2">
      <c r="A212" s="388"/>
      <c r="B212" s="387" t="s">
        <v>480</v>
      </c>
      <c r="C212" s="389">
        <v>6</v>
      </c>
      <c r="D212" s="389">
        <v>53</v>
      </c>
      <c r="E212" s="389">
        <v>3</v>
      </c>
      <c r="F212" s="389">
        <v>38</v>
      </c>
      <c r="G212" s="389">
        <v>3</v>
      </c>
      <c r="H212" s="389">
        <v>15</v>
      </c>
      <c r="I212" s="387" t="s">
        <v>3024</v>
      </c>
      <c r="J212" s="387" t="s">
        <v>494</v>
      </c>
    </row>
    <row r="213" spans="1:10" s="384" customFormat="1" hidden="1" x14ac:dyDescent="0.2">
      <c r="A213" s="381">
        <v>23</v>
      </c>
      <c r="B213" s="385" t="s">
        <v>582</v>
      </c>
      <c r="C213" s="386">
        <v>170</v>
      </c>
      <c r="D213" s="386">
        <v>681</v>
      </c>
      <c r="E213" s="386">
        <v>170</v>
      </c>
      <c r="F213" s="386">
        <v>681</v>
      </c>
      <c r="G213" s="386">
        <v>0</v>
      </c>
      <c r="H213" s="386">
        <v>0</v>
      </c>
      <c r="I213" s="387"/>
      <c r="J213" s="387"/>
    </row>
    <row r="214" spans="1:10" s="384" customFormat="1" hidden="1" x14ac:dyDescent="0.2">
      <c r="A214" s="388"/>
      <c r="B214" s="387" t="s">
        <v>475</v>
      </c>
      <c r="C214" s="389">
        <v>19</v>
      </c>
      <c r="D214" s="389">
        <v>71</v>
      </c>
      <c r="E214" s="389">
        <v>19</v>
      </c>
      <c r="F214" s="389">
        <v>71</v>
      </c>
      <c r="G214" s="389"/>
      <c r="H214" s="389"/>
      <c r="I214" s="387" t="s">
        <v>3025</v>
      </c>
      <c r="J214" s="387" t="s">
        <v>476</v>
      </c>
    </row>
    <row r="215" spans="1:10" s="384" customFormat="1" hidden="1" x14ac:dyDescent="0.2">
      <c r="A215" s="388"/>
      <c r="B215" s="387" t="s">
        <v>477</v>
      </c>
      <c r="C215" s="389">
        <v>7</v>
      </c>
      <c r="D215" s="389">
        <v>31</v>
      </c>
      <c r="E215" s="389">
        <v>7</v>
      </c>
      <c r="F215" s="389">
        <v>31</v>
      </c>
      <c r="G215" s="389"/>
      <c r="H215" s="389"/>
      <c r="I215" s="387" t="s">
        <v>3025</v>
      </c>
      <c r="J215" s="387" t="s">
        <v>476</v>
      </c>
    </row>
    <row r="216" spans="1:10" s="384" customFormat="1" hidden="1" x14ac:dyDescent="0.2">
      <c r="A216" s="388"/>
      <c r="B216" s="387" t="s">
        <v>479</v>
      </c>
      <c r="C216" s="389">
        <v>16</v>
      </c>
      <c r="D216" s="389">
        <v>78</v>
      </c>
      <c r="E216" s="389">
        <v>16</v>
      </c>
      <c r="F216" s="389">
        <v>78</v>
      </c>
      <c r="G216" s="389"/>
      <c r="H216" s="389"/>
      <c r="I216" s="387" t="s">
        <v>3025</v>
      </c>
      <c r="J216" s="387" t="s">
        <v>476</v>
      </c>
    </row>
    <row r="217" spans="1:10" s="384" customFormat="1" hidden="1" x14ac:dyDescent="0.2">
      <c r="A217" s="388"/>
      <c r="B217" s="387" t="s">
        <v>495</v>
      </c>
      <c r="C217" s="389">
        <v>19</v>
      </c>
      <c r="D217" s="389">
        <v>92</v>
      </c>
      <c r="E217" s="389">
        <v>19</v>
      </c>
      <c r="F217" s="389">
        <v>92</v>
      </c>
      <c r="G217" s="389"/>
      <c r="H217" s="389"/>
      <c r="I217" s="387" t="s">
        <v>3025</v>
      </c>
      <c r="J217" s="387" t="s">
        <v>476</v>
      </c>
    </row>
    <row r="218" spans="1:10" s="384" customFormat="1" hidden="1" x14ac:dyDescent="0.2">
      <c r="A218" s="388"/>
      <c r="B218" s="387" t="s">
        <v>480</v>
      </c>
      <c r="C218" s="389">
        <v>22</v>
      </c>
      <c r="D218" s="389">
        <v>86</v>
      </c>
      <c r="E218" s="389">
        <v>22</v>
      </c>
      <c r="F218" s="389">
        <v>86</v>
      </c>
      <c r="G218" s="389"/>
      <c r="H218" s="389"/>
      <c r="I218" s="387" t="s">
        <v>3025</v>
      </c>
      <c r="J218" s="387" t="s">
        <v>476</v>
      </c>
    </row>
    <row r="219" spans="1:10" s="384" customFormat="1" hidden="1" x14ac:dyDescent="0.2">
      <c r="A219" s="388"/>
      <c r="B219" s="387" t="s">
        <v>482</v>
      </c>
      <c r="C219" s="389">
        <v>41</v>
      </c>
      <c r="D219" s="389">
        <v>124</v>
      </c>
      <c r="E219" s="389">
        <v>41</v>
      </c>
      <c r="F219" s="389">
        <v>124</v>
      </c>
      <c r="G219" s="389"/>
      <c r="H219" s="389"/>
      <c r="I219" s="387" t="s">
        <v>3025</v>
      </c>
      <c r="J219" s="387" t="s">
        <v>476</v>
      </c>
    </row>
    <row r="220" spans="1:10" s="384" customFormat="1" hidden="1" x14ac:dyDescent="0.2">
      <c r="A220" s="388"/>
      <c r="B220" s="387" t="s">
        <v>497</v>
      </c>
      <c r="C220" s="389">
        <v>15</v>
      </c>
      <c r="D220" s="389">
        <v>61</v>
      </c>
      <c r="E220" s="389">
        <v>15</v>
      </c>
      <c r="F220" s="389">
        <v>61</v>
      </c>
      <c r="G220" s="389"/>
      <c r="H220" s="389"/>
      <c r="I220" s="387" t="s">
        <v>3025</v>
      </c>
      <c r="J220" s="387" t="s">
        <v>476</v>
      </c>
    </row>
    <row r="221" spans="1:10" s="384" customFormat="1" hidden="1" x14ac:dyDescent="0.2">
      <c r="A221" s="388"/>
      <c r="B221" s="387" t="s">
        <v>484</v>
      </c>
      <c r="C221" s="389">
        <v>10</v>
      </c>
      <c r="D221" s="389">
        <v>45</v>
      </c>
      <c r="E221" s="389">
        <v>10</v>
      </c>
      <c r="F221" s="389">
        <v>45</v>
      </c>
      <c r="G221" s="389"/>
      <c r="H221" s="389"/>
      <c r="I221" s="387" t="s">
        <v>3025</v>
      </c>
      <c r="J221" s="387" t="s">
        <v>476</v>
      </c>
    </row>
    <row r="222" spans="1:10" s="384" customFormat="1" hidden="1" x14ac:dyDescent="0.2">
      <c r="A222" s="388"/>
      <c r="B222" s="387" t="s">
        <v>498</v>
      </c>
      <c r="C222" s="389">
        <v>4</v>
      </c>
      <c r="D222" s="389">
        <v>18</v>
      </c>
      <c r="E222" s="389">
        <v>4</v>
      </c>
      <c r="F222" s="389">
        <v>18</v>
      </c>
      <c r="G222" s="389"/>
      <c r="H222" s="389"/>
      <c r="I222" s="387" t="s">
        <v>3025</v>
      </c>
      <c r="J222" s="387" t="s">
        <v>476</v>
      </c>
    </row>
    <row r="223" spans="1:10" s="384" customFormat="1" hidden="1" x14ac:dyDescent="0.2">
      <c r="A223" s="388"/>
      <c r="B223" s="387" t="s">
        <v>500</v>
      </c>
      <c r="C223" s="389">
        <v>12</v>
      </c>
      <c r="D223" s="389">
        <v>49</v>
      </c>
      <c r="E223" s="389">
        <v>12</v>
      </c>
      <c r="F223" s="389">
        <v>49</v>
      </c>
      <c r="G223" s="389"/>
      <c r="H223" s="389"/>
      <c r="I223" s="387" t="s">
        <v>3025</v>
      </c>
      <c r="J223" s="387" t="s">
        <v>476</v>
      </c>
    </row>
    <row r="224" spans="1:10" s="384" customFormat="1" hidden="1" x14ac:dyDescent="0.2">
      <c r="A224" s="388"/>
      <c r="B224" s="387" t="s">
        <v>3026</v>
      </c>
      <c r="C224" s="389">
        <v>5</v>
      </c>
      <c r="D224" s="389">
        <v>26</v>
      </c>
      <c r="E224" s="389">
        <v>5</v>
      </c>
      <c r="F224" s="389">
        <v>26</v>
      </c>
      <c r="G224" s="389"/>
      <c r="H224" s="389"/>
      <c r="I224" s="387"/>
      <c r="J224" s="387"/>
    </row>
    <row r="225" spans="1:10" s="384" customFormat="1" hidden="1" x14ac:dyDescent="0.2">
      <c r="A225" s="381">
        <v>24</v>
      </c>
      <c r="B225" s="385" t="s">
        <v>583</v>
      </c>
      <c r="C225" s="386">
        <v>483</v>
      </c>
      <c r="D225" s="386">
        <v>1190</v>
      </c>
      <c r="E225" s="386">
        <v>95</v>
      </c>
      <c r="F225" s="386">
        <v>180</v>
      </c>
      <c r="G225" s="386">
        <v>388</v>
      </c>
      <c r="H225" s="386">
        <v>1010</v>
      </c>
      <c r="I225" s="387"/>
      <c r="J225" s="387"/>
    </row>
    <row r="226" spans="1:10" s="384" customFormat="1" ht="31.5" hidden="1" x14ac:dyDescent="0.2">
      <c r="A226" s="388"/>
      <c r="B226" s="387" t="s">
        <v>3027</v>
      </c>
      <c r="C226" s="389">
        <v>40</v>
      </c>
      <c r="D226" s="389">
        <v>180</v>
      </c>
      <c r="E226" s="389"/>
      <c r="F226" s="389"/>
      <c r="G226" s="389">
        <v>40</v>
      </c>
      <c r="H226" s="389">
        <v>180</v>
      </c>
      <c r="I226" s="387" t="s">
        <v>3025</v>
      </c>
      <c r="J226" s="387" t="s">
        <v>3028</v>
      </c>
    </row>
    <row r="227" spans="1:10" s="384" customFormat="1" ht="31.5" hidden="1" x14ac:dyDescent="0.2">
      <c r="A227" s="388"/>
      <c r="B227" s="387" t="s">
        <v>3029</v>
      </c>
      <c r="C227" s="389">
        <v>50</v>
      </c>
      <c r="D227" s="389">
        <v>200</v>
      </c>
      <c r="E227" s="389"/>
      <c r="F227" s="389"/>
      <c r="G227" s="389">
        <v>50</v>
      </c>
      <c r="H227" s="389">
        <v>200</v>
      </c>
      <c r="I227" s="387" t="s">
        <v>3025</v>
      </c>
      <c r="J227" s="387" t="s">
        <v>3028</v>
      </c>
    </row>
    <row r="228" spans="1:10" s="384" customFormat="1" ht="31.5" hidden="1" x14ac:dyDescent="0.2">
      <c r="A228" s="388"/>
      <c r="B228" s="387" t="s">
        <v>3030</v>
      </c>
      <c r="C228" s="389">
        <v>50</v>
      </c>
      <c r="D228" s="389">
        <v>280</v>
      </c>
      <c r="E228" s="389"/>
      <c r="F228" s="389"/>
      <c r="G228" s="389">
        <v>50</v>
      </c>
      <c r="H228" s="389">
        <v>280</v>
      </c>
      <c r="I228" s="387" t="s">
        <v>3025</v>
      </c>
      <c r="J228" s="387" t="s">
        <v>3028</v>
      </c>
    </row>
    <row r="229" spans="1:10" s="384" customFormat="1" ht="31.5" hidden="1" x14ac:dyDescent="0.2">
      <c r="A229" s="388"/>
      <c r="B229" s="387" t="s">
        <v>3031</v>
      </c>
      <c r="C229" s="389">
        <v>30</v>
      </c>
      <c r="D229" s="389">
        <v>160</v>
      </c>
      <c r="E229" s="389"/>
      <c r="F229" s="389"/>
      <c r="G229" s="389">
        <v>30</v>
      </c>
      <c r="H229" s="389">
        <v>160</v>
      </c>
      <c r="I229" s="387" t="s">
        <v>3025</v>
      </c>
      <c r="J229" s="387" t="s">
        <v>3028</v>
      </c>
    </row>
    <row r="230" spans="1:10" s="384" customFormat="1" ht="31.5" hidden="1" x14ac:dyDescent="0.2">
      <c r="A230" s="388"/>
      <c r="B230" s="387" t="s">
        <v>3032</v>
      </c>
      <c r="C230" s="389">
        <v>35</v>
      </c>
      <c r="D230" s="389">
        <v>180</v>
      </c>
      <c r="E230" s="389"/>
      <c r="F230" s="389"/>
      <c r="G230" s="389">
        <v>35</v>
      </c>
      <c r="H230" s="389">
        <v>180</v>
      </c>
      <c r="I230" s="387" t="s">
        <v>3025</v>
      </c>
      <c r="J230" s="387" t="s">
        <v>3028</v>
      </c>
    </row>
    <row r="231" spans="1:10" s="384" customFormat="1" ht="31.5" hidden="1" x14ac:dyDescent="0.2">
      <c r="A231" s="388"/>
      <c r="B231" s="387" t="s">
        <v>3033</v>
      </c>
      <c r="C231" s="389">
        <v>275</v>
      </c>
      <c r="D231" s="389">
        <v>180</v>
      </c>
      <c r="E231" s="389">
        <v>95</v>
      </c>
      <c r="F231" s="389">
        <v>180</v>
      </c>
      <c r="G231" s="389">
        <v>180</v>
      </c>
      <c r="H231" s="389"/>
      <c r="I231" s="387" t="s">
        <v>3034</v>
      </c>
      <c r="J231" s="387" t="s">
        <v>3028</v>
      </c>
    </row>
    <row r="232" spans="1:10" s="384" customFormat="1" ht="31.5" hidden="1" x14ac:dyDescent="0.2">
      <c r="A232" s="388"/>
      <c r="B232" s="387" t="s">
        <v>3035</v>
      </c>
      <c r="C232" s="389">
        <v>3</v>
      </c>
      <c r="D232" s="389">
        <v>10</v>
      </c>
      <c r="E232" s="389"/>
      <c r="F232" s="389"/>
      <c r="G232" s="389">
        <v>3</v>
      </c>
      <c r="H232" s="389">
        <v>10</v>
      </c>
      <c r="I232" s="387" t="s">
        <v>3025</v>
      </c>
      <c r="J232" s="387" t="s">
        <v>3028</v>
      </c>
    </row>
    <row r="233" spans="1:10" s="384" customFormat="1" hidden="1" x14ac:dyDescent="0.2">
      <c r="A233" s="381">
        <v>25</v>
      </c>
      <c r="B233" s="385" t="s">
        <v>589</v>
      </c>
      <c r="C233" s="386">
        <v>33</v>
      </c>
      <c r="D233" s="386">
        <v>86</v>
      </c>
      <c r="E233" s="386">
        <v>0</v>
      </c>
      <c r="F233" s="386">
        <v>0</v>
      </c>
      <c r="G233" s="386">
        <v>0</v>
      </c>
      <c r="H233" s="386">
        <v>0</v>
      </c>
      <c r="I233" s="387"/>
      <c r="J233" s="387"/>
    </row>
    <row r="234" spans="1:10" s="384" customFormat="1" ht="31.5" hidden="1" x14ac:dyDescent="0.2">
      <c r="A234" s="388"/>
      <c r="B234" s="387" t="s">
        <v>487</v>
      </c>
      <c r="C234" s="389">
        <v>33</v>
      </c>
      <c r="D234" s="389">
        <v>86</v>
      </c>
      <c r="E234" s="389"/>
      <c r="F234" s="389"/>
      <c r="G234" s="389"/>
      <c r="H234" s="389"/>
      <c r="I234" s="387" t="s">
        <v>3036</v>
      </c>
      <c r="J234" s="387" t="s">
        <v>3037</v>
      </c>
    </row>
    <row r="235" spans="1:10" s="384" customFormat="1" hidden="1" x14ac:dyDescent="0.2">
      <c r="A235" s="381">
        <v>26</v>
      </c>
      <c r="B235" s="385" t="s">
        <v>590</v>
      </c>
      <c r="C235" s="386">
        <v>164</v>
      </c>
      <c r="D235" s="386">
        <v>806</v>
      </c>
      <c r="E235" s="386">
        <v>0</v>
      </c>
      <c r="F235" s="386">
        <v>0</v>
      </c>
      <c r="G235" s="386">
        <v>0</v>
      </c>
      <c r="H235" s="386">
        <v>0</v>
      </c>
      <c r="I235" s="387"/>
      <c r="J235" s="387"/>
    </row>
    <row r="236" spans="1:10" s="384" customFormat="1" ht="31.5" hidden="1" x14ac:dyDescent="0.2">
      <c r="A236" s="388"/>
      <c r="B236" s="387" t="s">
        <v>475</v>
      </c>
      <c r="C236" s="389">
        <v>19</v>
      </c>
      <c r="D236" s="389">
        <v>88</v>
      </c>
      <c r="E236" s="389"/>
      <c r="F236" s="389"/>
      <c r="G236" s="389"/>
      <c r="H236" s="389"/>
      <c r="I236" s="387" t="s">
        <v>591</v>
      </c>
      <c r="J236" s="387" t="s">
        <v>3038</v>
      </c>
    </row>
    <row r="237" spans="1:10" s="384" customFormat="1" hidden="1" x14ac:dyDescent="0.2">
      <c r="A237" s="388"/>
      <c r="B237" s="387" t="s">
        <v>477</v>
      </c>
      <c r="C237" s="389">
        <v>14</v>
      </c>
      <c r="D237" s="389">
        <v>79</v>
      </c>
      <c r="E237" s="389"/>
      <c r="F237" s="389"/>
      <c r="G237" s="389"/>
      <c r="H237" s="389"/>
      <c r="I237" s="387"/>
      <c r="J237" s="387"/>
    </row>
    <row r="238" spans="1:10" s="384" customFormat="1" hidden="1" x14ac:dyDescent="0.2">
      <c r="A238" s="388"/>
      <c r="B238" s="387" t="s">
        <v>479</v>
      </c>
      <c r="C238" s="389">
        <v>30</v>
      </c>
      <c r="D238" s="389">
        <v>120</v>
      </c>
      <c r="E238" s="389"/>
      <c r="F238" s="389"/>
      <c r="G238" s="389"/>
      <c r="H238" s="389"/>
      <c r="I238" s="387" t="s">
        <v>3039</v>
      </c>
      <c r="J238" s="387"/>
    </row>
    <row r="239" spans="1:10" s="384" customFormat="1" hidden="1" x14ac:dyDescent="0.2">
      <c r="A239" s="388"/>
      <c r="B239" s="387" t="s">
        <v>495</v>
      </c>
      <c r="C239" s="389">
        <v>5</v>
      </c>
      <c r="D239" s="389">
        <v>24</v>
      </c>
      <c r="E239" s="389"/>
      <c r="F239" s="389"/>
      <c r="G239" s="389"/>
      <c r="H239" s="389"/>
      <c r="I239" s="387"/>
      <c r="J239" s="387"/>
    </row>
    <row r="240" spans="1:10" s="384" customFormat="1" hidden="1" x14ac:dyDescent="0.2">
      <c r="A240" s="388"/>
      <c r="B240" s="387" t="s">
        <v>480</v>
      </c>
      <c r="C240" s="389">
        <v>18</v>
      </c>
      <c r="D240" s="389">
        <v>93</v>
      </c>
      <c r="E240" s="389"/>
      <c r="F240" s="389"/>
      <c r="G240" s="389"/>
      <c r="H240" s="389"/>
      <c r="I240" s="387" t="s">
        <v>3040</v>
      </c>
      <c r="J240" s="387"/>
    </row>
    <row r="241" spans="1:10" s="384" customFormat="1" hidden="1" x14ac:dyDescent="0.2">
      <c r="A241" s="388"/>
      <c r="B241" s="387" t="s">
        <v>482</v>
      </c>
      <c r="C241" s="389">
        <v>11</v>
      </c>
      <c r="D241" s="389">
        <v>54</v>
      </c>
      <c r="E241" s="389"/>
      <c r="F241" s="389"/>
      <c r="G241" s="389"/>
      <c r="H241" s="389"/>
      <c r="I241" s="387"/>
      <c r="J241" s="387"/>
    </row>
    <row r="242" spans="1:10" s="384" customFormat="1" hidden="1" x14ac:dyDescent="0.2">
      <c r="A242" s="388"/>
      <c r="B242" s="387" t="s">
        <v>497</v>
      </c>
      <c r="C242" s="389">
        <v>25</v>
      </c>
      <c r="D242" s="389">
        <v>160</v>
      </c>
      <c r="E242" s="389"/>
      <c r="F242" s="389"/>
      <c r="G242" s="389"/>
      <c r="H242" s="389"/>
      <c r="I242" s="387"/>
      <c r="J242" s="387"/>
    </row>
    <row r="243" spans="1:10" s="384" customFormat="1" hidden="1" x14ac:dyDescent="0.2">
      <c r="A243" s="388"/>
      <c r="B243" s="387" t="s">
        <v>484</v>
      </c>
      <c r="C243" s="389">
        <v>6</v>
      </c>
      <c r="D243" s="389">
        <v>26</v>
      </c>
      <c r="E243" s="389"/>
      <c r="F243" s="389"/>
      <c r="G243" s="389"/>
      <c r="H243" s="389"/>
      <c r="I243" s="387" t="s">
        <v>483</v>
      </c>
      <c r="J243" s="387"/>
    </row>
    <row r="244" spans="1:10" s="384" customFormat="1" ht="31.5" hidden="1" x14ac:dyDescent="0.2">
      <c r="A244" s="388"/>
      <c r="B244" s="387" t="s">
        <v>498</v>
      </c>
      <c r="C244" s="389">
        <v>10</v>
      </c>
      <c r="D244" s="389">
        <v>37</v>
      </c>
      <c r="E244" s="389"/>
      <c r="F244" s="389"/>
      <c r="G244" s="389"/>
      <c r="H244" s="389"/>
      <c r="I244" s="387" t="s">
        <v>3041</v>
      </c>
      <c r="J244" s="387" t="s">
        <v>3042</v>
      </c>
    </row>
    <row r="245" spans="1:10" s="384" customFormat="1" hidden="1" x14ac:dyDescent="0.2">
      <c r="A245" s="388"/>
      <c r="B245" s="387" t="s">
        <v>500</v>
      </c>
      <c r="C245" s="389">
        <v>4</v>
      </c>
      <c r="D245" s="389">
        <v>15</v>
      </c>
      <c r="E245" s="389"/>
      <c r="F245" s="389"/>
      <c r="G245" s="389"/>
      <c r="H245" s="389"/>
      <c r="I245" s="387" t="s">
        <v>592</v>
      </c>
      <c r="J245" s="387" t="s">
        <v>560</v>
      </c>
    </row>
    <row r="246" spans="1:10" s="384" customFormat="1" hidden="1" x14ac:dyDescent="0.2">
      <c r="A246" s="388"/>
      <c r="B246" s="387" t="s">
        <v>486</v>
      </c>
      <c r="C246" s="389">
        <v>12</v>
      </c>
      <c r="D246" s="389">
        <v>53</v>
      </c>
      <c r="E246" s="389"/>
      <c r="F246" s="389"/>
      <c r="G246" s="389"/>
      <c r="H246" s="389"/>
      <c r="I246" s="387"/>
      <c r="J246" s="387" t="s">
        <v>560</v>
      </c>
    </row>
    <row r="247" spans="1:10" s="384" customFormat="1" hidden="1" x14ac:dyDescent="0.2">
      <c r="A247" s="388"/>
      <c r="B247" s="387" t="s">
        <v>487</v>
      </c>
      <c r="C247" s="389">
        <v>10</v>
      </c>
      <c r="D247" s="389">
        <v>57</v>
      </c>
      <c r="E247" s="389"/>
      <c r="F247" s="389"/>
      <c r="G247" s="389"/>
      <c r="H247" s="389"/>
      <c r="I247" s="387" t="s">
        <v>3041</v>
      </c>
      <c r="J247" s="387" t="s">
        <v>560</v>
      </c>
    </row>
    <row r="248" spans="1:10" s="384" customFormat="1" hidden="1" x14ac:dyDescent="0.2">
      <c r="A248" s="381">
        <v>27</v>
      </c>
      <c r="B248" s="385" t="s">
        <v>2326</v>
      </c>
      <c r="C248" s="386">
        <v>34</v>
      </c>
      <c r="D248" s="386">
        <v>149</v>
      </c>
      <c r="E248" s="386">
        <v>34</v>
      </c>
      <c r="F248" s="386">
        <v>149</v>
      </c>
      <c r="G248" s="386">
        <v>0</v>
      </c>
      <c r="H248" s="386">
        <v>0</v>
      </c>
      <c r="I248" s="387"/>
      <c r="J248" s="387"/>
    </row>
    <row r="249" spans="1:10" s="384" customFormat="1" ht="31.5" hidden="1" x14ac:dyDescent="0.2">
      <c r="A249" s="388"/>
      <c r="B249" s="387" t="s">
        <v>480</v>
      </c>
      <c r="C249" s="389">
        <v>2</v>
      </c>
      <c r="D249" s="389">
        <v>4</v>
      </c>
      <c r="E249" s="389">
        <v>2</v>
      </c>
      <c r="F249" s="389">
        <v>4</v>
      </c>
      <c r="G249" s="389"/>
      <c r="H249" s="389"/>
      <c r="I249" s="387" t="s">
        <v>3043</v>
      </c>
      <c r="J249" s="387" t="s">
        <v>3044</v>
      </c>
    </row>
    <row r="250" spans="1:10" s="384" customFormat="1" ht="31.5" hidden="1" x14ac:dyDescent="0.2">
      <c r="A250" s="388"/>
      <c r="B250" s="387" t="s">
        <v>488</v>
      </c>
      <c r="C250" s="389">
        <v>3</v>
      </c>
      <c r="D250" s="389">
        <v>14</v>
      </c>
      <c r="E250" s="389">
        <v>3</v>
      </c>
      <c r="F250" s="389">
        <v>14</v>
      </c>
      <c r="G250" s="389"/>
      <c r="H250" s="389"/>
      <c r="I250" s="387" t="s">
        <v>515</v>
      </c>
      <c r="J250" s="387" t="s">
        <v>3044</v>
      </c>
    </row>
    <row r="251" spans="1:10" s="384" customFormat="1" ht="31.5" hidden="1" x14ac:dyDescent="0.2">
      <c r="A251" s="388"/>
      <c r="B251" s="387" t="s">
        <v>490</v>
      </c>
      <c r="C251" s="389">
        <v>2</v>
      </c>
      <c r="D251" s="389">
        <v>6</v>
      </c>
      <c r="E251" s="389">
        <v>2</v>
      </c>
      <c r="F251" s="389">
        <v>6</v>
      </c>
      <c r="G251" s="389"/>
      <c r="H251" s="389"/>
      <c r="I251" s="387" t="s">
        <v>594</v>
      </c>
      <c r="J251" s="387" t="s">
        <v>3044</v>
      </c>
    </row>
    <row r="252" spans="1:10" s="384" customFormat="1" ht="31.5" hidden="1" x14ac:dyDescent="0.2">
      <c r="A252" s="388"/>
      <c r="B252" s="387" t="s">
        <v>491</v>
      </c>
      <c r="C252" s="389">
        <v>5</v>
      </c>
      <c r="D252" s="389">
        <v>25</v>
      </c>
      <c r="E252" s="389">
        <v>5</v>
      </c>
      <c r="F252" s="389">
        <v>25</v>
      </c>
      <c r="G252" s="389"/>
      <c r="H252" s="389"/>
      <c r="I252" s="387" t="s">
        <v>594</v>
      </c>
      <c r="J252" s="387" t="s">
        <v>3044</v>
      </c>
    </row>
    <row r="253" spans="1:10" s="384" customFormat="1" ht="31.5" hidden="1" x14ac:dyDescent="0.2">
      <c r="A253" s="388"/>
      <c r="B253" s="387" t="s">
        <v>492</v>
      </c>
      <c r="C253" s="389">
        <v>22</v>
      </c>
      <c r="D253" s="389">
        <v>100</v>
      </c>
      <c r="E253" s="389">
        <v>22</v>
      </c>
      <c r="F253" s="389">
        <v>100</v>
      </c>
      <c r="G253" s="389"/>
      <c r="H253" s="389"/>
      <c r="I253" s="387" t="s">
        <v>3045</v>
      </c>
      <c r="J253" s="387" t="s">
        <v>3044</v>
      </c>
    </row>
    <row r="254" spans="1:10" s="384" customFormat="1" x14ac:dyDescent="0.2">
      <c r="A254" s="390">
        <v>2</v>
      </c>
      <c r="B254" s="391" t="s">
        <v>2410</v>
      </c>
      <c r="C254" s="392">
        <f t="shared" ref="C254:H254" si="1">SUM(C255,C263,C269,C276,C286,C294,C305,C315,C325,C332,C339,C349,C362,C374,C387)</f>
        <v>1696</v>
      </c>
      <c r="D254" s="392">
        <f t="shared" si="1"/>
        <v>6044</v>
      </c>
      <c r="E254" s="392">
        <f t="shared" si="1"/>
        <v>933</v>
      </c>
      <c r="F254" s="392">
        <f t="shared" si="1"/>
        <v>3296</v>
      </c>
      <c r="G254" s="392">
        <f t="shared" si="1"/>
        <v>763</v>
      </c>
      <c r="H254" s="392">
        <f t="shared" si="1"/>
        <v>2748</v>
      </c>
      <c r="I254" s="391"/>
      <c r="J254" s="391"/>
    </row>
    <row r="255" spans="1:10" s="384" customFormat="1" hidden="1" x14ac:dyDescent="0.25">
      <c r="A255" s="393">
        <v>1</v>
      </c>
      <c r="B255" s="394" t="s">
        <v>1082</v>
      </c>
      <c r="C255" s="395">
        <v>73</v>
      </c>
      <c r="D255" s="395">
        <v>252</v>
      </c>
      <c r="E255" s="395">
        <v>73</v>
      </c>
      <c r="F255" s="395">
        <v>252</v>
      </c>
      <c r="G255" s="395"/>
      <c r="H255" s="395"/>
      <c r="I255" s="394"/>
      <c r="J255" s="394"/>
    </row>
    <row r="256" spans="1:10" s="384" customFormat="1" hidden="1" x14ac:dyDescent="0.25">
      <c r="A256" s="396"/>
      <c r="B256" s="397" t="s">
        <v>1085</v>
      </c>
      <c r="C256" s="398">
        <v>11</v>
      </c>
      <c r="D256" s="398">
        <v>34</v>
      </c>
      <c r="E256" s="398">
        <v>11</v>
      </c>
      <c r="F256" s="398">
        <v>34</v>
      </c>
      <c r="G256" s="398"/>
      <c r="H256" s="398"/>
      <c r="I256" s="397" t="s">
        <v>1072</v>
      </c>
      <c r="J256" s="397" t="s">
        <v>320</v>
      </c>
    </row>
    <row r="257" spans="1:10" s="384" customFormat="1" hidden="1" x14ac:dyDescent="0.25">
      <c r="A257" s="396"/>
      <c r="B257" s="397" t="s">
        <v>1090</v>
      </c>
      <c r="C257" s="398">
        <v>7</v>
      </c>
      <c r="D257" s="398">
        <v>29</v>
      </c>
      <c r="E257" s="398">
        <v>7</v>
      </c>
      <c r="F257" s="398">
        <v>29</v>
      </c>
      <c r="G257" s="398"/>
      <c r="H257" s="398"/>
      <c r="I257" s="397" t="s">
        <v>1072</v>
      </c>
      <c r="J257" s="397" t="s">
        <v>320</v>
      </c>
    </row>
    <row r="258" spans="1:10" s="384" customFormat="1" hidden="1" x14ac:dyDescent="0.25">
      <c r="A258" s="396"/>
      <c r="B258" s="397" t="s">
        <v>1091</v>
      </c>
      <c r="C258" s="398">
        <v>5</v>
      </c>
      <c r="D258" s="398">
        <v>15</v>
      </c>
      <c r="E258" s="398">
        <v>5</v>
      </c>
      <c r="F258" s="398">
        <v>15</v>
      </c>
      <c r="G258" s="398"/>
      <c r="H258" s="398"/>
      <c r="I258" s="397" t="s">
        <v>1072</v>
      </c>
      <c r="J258" s="397" t="s">
        <v>320</v>
      </c>
    </row>
    <row r="259" spans="1:10" s="384" customFormat="1" hidden="1" x14ac:dyDescent="0.25">
      <c r="A259" s="396"/>
      <c r="B259" s="397" t="s">
        <v>1083</v>
      </c>
      <c r="C259" s="398">
        <v>11</v>
      </c>
      <c r="D259" s="398">
        <v>46</v>
      </c>
      <c r="E259" s="398">
        <v>11</v>
      </c>
      <c r="F259" s="398">
        <v>46</v>
      </c>
      <c r="G259" s="398"/>
      <c r="H259" s="398"/>
      <c r="I259" s="397" t="s">
        <v>1072</v>
      </c>
      <c r="J259" s="397" t="s">
        <v>320</v>
      </c>
    </row>
    <row r="260" spans="1:10" s="384" customFormat="1" hidden="1" x14ac:dyDescent="0.25">
      <c r="A260" s="396"/>
      <c r="B260" s="397" t="s">
        <v>1086</v>
      </c>
      <c r="C260" s="398">
        <v>13</v>
      </c>
      <c r="D260" s="398">
        <v>44</v>
      </c>
      <c r="E260" s="398">
        <v>13</v>
      </c>
      <c r="F260" s="398">
        <v>44</v>
      </c>
      <c r="G260" s="398"/>
      <c r="H260" s="398"/>
      <c r="I260" s="397" t="s">
        <v>1072</v>
      </c>
      <c r="J260" s="397" t="s">
        <v>320</v>
      </c>
    </row>
    <row r="261" spans="1:10" s="384" customFormat="1" hidden="1" x14ac:dyDescent="0.25">
      <c r="A261" s="396"/>
      <c r="B261" s="397" t="s">
        <v>1079</v>
      </c>
      <c r="C261" s="398">
        <v>11</v>
      </c>
      <c r="D261" s="398">
        <v>35</v>
      </c>
      <c r="E261" s="398">
        <v>11</v>
      </c>
      <c r="F261" s="398">
        <v>35</v>
      </c>
      <c r="G261" s="398"/>
      <c r="H261" s="398"/>
      <c r="I261" s="397" t="s">
        <v>1072</v>
      </c>
      <c r="J261" s="397" t="s">
        <v>320</v>
      </c>
    </row>
    <row r="262" spans="1:10" s="384" customFormat="1" hidden="1" x14ac:dyDescent="0.25">
      <c r="A262" s="396"/>
      <c r="B262" s="397" t="s">
        <v>1088</v>
      </c>
      <c r="C262" s="398">
        <v>15</v>
      </c>
      <c r="D262" s="398">
        <v>49</v>
      </c>
      <c r="E262" s="398">
        <v>15</v>
      </c>
      <c r="F262" s="398">
        <v>49</v>
      </c>
      <c r="G262" s="398"/>
      <c r="H262" s="398"/>
      <c r="I262" s="397" t="s">
        <v>1072</v>
      </c>
      <c r="J262" s="397" t="s">
        <v>320</v>
      </c>
    </row>
    <row r="263" spans="1:10" s="384" customFormat="1" hidden="1" x14ac:dyDescent="0.25">
      <c r="A263" s="393">
        <v>2</v>
      </c>
      <c r="B263" s="394" t="s">
        <v>1070</v>
      </c>
      <c r="C263" s="395">
        <f t="shared" ref="C263:H263" si="2">SUM(C264:C268)</f>
        <v>21</v>
      </c>
      <c r="D263" s="395">
        <f t="shared" si="2"/>
        <v>81</v>
      </c>
      <c r="E263" s="395">
        <f t="shared" si="2"/>
        <v>0</v>
      </c>
      <c r="F263" s="395">
        <f t="shared" si="2"/>
        <v>0</v>
      </c>
      <c r="G263" s="395">
        <f t="shared" si="2"/>
        <v>21</v>
      </c>
      <c r="H263" s="395">
        <f t="shared" si="2"/>
        <v>81</v>
      </c>
      <c r="I263" s="394"/>
      <c r="J263" s="394"/>
    </row>
    <row r="264" spans="1:10" s="384" customFormat="1" hidden="1" x14ac:dyDescent="0.25">
      <c r="A264" s="396"/>
      <c r="B264" s="397" t="s">
        <v>1071</v>
      </c>
      <c r="C264" s="398">
        <v>4</v>
      </c>
      <c r="D264" s="398">
        <v>13</v>
      </c>
      <c r="E264" s="398"/>
      <c r="F264" s="398"/>
      <c r="G264" s="398">
        <v>4</v>
      </c>
      <c r="H264" s="398">
        <v>13</v>
      </c>
      <c r="I264" s="397" t="s">
        <v>3046</v>
      </c>
      <c r="J264" s="397" t="s">
        <v>320</v>
      </c>
    </row>
    <row r="265" spans="1:10" s="384" customFormat="1" hidden="1" x14ac:dyDescent="0.25">
      <c r="A265" s="396"/>
      <c r="B265" s="397" t="s">
        <v>1073</v>
      </c>
      <c r="C265" s="398">
        <v>10</v>
      </c>
      <c r="D265" s="398">
        <v>44</v>
      </c>
      <c r="E265" s="398"/>
      <c r="F265" s="398"/>
      <c r="G265" s="398">
        <v>10</v>
      </c>
      <c r="H265" s="398">
        <v>44</v>
      </c>
      <c r="I265" s="397" t="s">
        <v>3047</v>
      </c>
      <c r="J265" s="397" t="s">
        <v>320</v>
      </c>
    </row>
    <row r="266" spans="1:10" s="384" customFormat="1" hidden="1" x14ac:dyDescent="0.25">
      <c r="A266" s="396"/>
      <c r="B266" s="397" t="s">
        <v>1074</v>
      </c>
      <c r="C266" s="398">
        <v>1</v>
      </c>
      <c r="D266" s="398">
        <v>4</v>
      </c>
      <c r="E266" s="398"/>
      <c r="F266" s="398"/>
      <c r="G266" s="398">
        <v>1</v>
      </c>
      <c r="H266" s="398">
        <v>4</v>
      </c>
      <c r="I266" s="397" t="s">
        <v>3048</v>
      </c>
      <c r="J266" s="397" t="s">
        <v>320</v>
      </c>
    </row>
    <row r="267" spans="1:10" s="384" customFormat="1" hidden="1" x14ac:dyDescent="0.25">
      <c r="A267" s="396"/>
      <c r="B267" s="397" t="s">
        <v>1075</v>
      </c>
      <c r="C267" s="398">
        <v>5</v>
      </c>
      <c r="D267" s="398">
        <v>16</v>
      </c>
      <c r="E267" s="398"/>
      <c r="F267" s="398"/>
      <c r="G267" s="398">
        <v>5</v>
      </c>
      <c r="H267" s="398">
        <v>16</v>
      </c>
      <c r="I267" s="397" t="s">
        <v>3049</v>
      </c>
      <c r="J267" s="397" t="s">
        <v>320</v>
      </c>
    </row>
    <row r="268" spans="1:10" s="384" customFormat="1" hidden="1" x14ac:dyDescent="0.25">
      <c r="A268" s="396"/>
      <c r="B268" s="397" t="s">
        <v>3050</v>
      </c>
      <c r="C268" s="398">
        <v>1</v>
      </c>
      <c r="D268" s="398">
        <v>4</v>
      </c>
      <c r="E268" s="398"/>
      <c r="F268" s="398"/>
      <c r="G268" s="398">
        <v>1</v>
      </c>
      <c r="H268" s="398">
        <v>4</v>
      </c>
      <c r="I268" s="397" t="s">
        <v>3051</v>
      </c>
      <c r="J268" s="397" t="s">
        <v>320</v>
      </c>
    </row>
    <row r="269" spans="1:10" s="384" customFormat="1" hidden="1" x14ac:dyDescent="0.25">
      <c r="A269" s="393">
        <v>3</v>
      </c>
      <c r="B269" s="394" t="s">
        <v>1081</v>
      </c>
      <c r="C269" s="395">
        <f t="shared" ref="C269:H269" si="3">SUM(C270:C275)</f>
        <v>28</v>
      </c>
      <c r="D269" s="395">
        <f t="shared" si="3"/>
        <v>69</v>
      </c>
      <c r="E269" s="395">
        <f t="shared" si="3"/>
        <v>17</v>
      </c>
      <c r="F269" s="395">
        <f t="shared" si="3"/>
        <v>43</v>
      </c>
      <c r="G269" s="395">
        <f t="shared" si="3"/>
        <v>11</v>
      </c>
      <c r="H269" s="395">
        <f t="shared" si="3"/>
        <v>26</v>
      </c>
      <c r="I269" s="394"/>
      <c r="J269" s="394"/>
    </row>
    <row r="270" spans="1:10" s="384" customFormat="1" hidden="1" x14ac:dyDescent="0.25">
      <c r="A270" s="396"/>
      <c r="B270" s="397" t="s">
        <v>342</v>
      </c>
      <c r="C270" s="398">
        <v>6</v>
      </c>
      <c r="D270" s="398">
        <v>19</v>
      </c>
      <c r="E270" s="398">
        <v>6</v>
      </c>
      <c r="F270" s="398">
        <v>19</v>
      </c>
      <c r="G270" s="398"/>
      <c r="H270" s="398"/>
      <c r="I270" s="397" t="s">
        <v>1097</v>
      </c>
      <c r="J270" s="397" t="s">
        <v>320</v>
      </c>
    </row>
    <row r="271" spans="1:10" s="384" customFormat="1" hidden="1" x14ac:dyDescent="0.25">
      <c r="A271" s="396"/>
      <c r="B271" s="397" t="s">
        <v>343</v>
      </c>
      <c r="C271" s="398">
        <v>7</v>
      </c>
      <c r="D271" s="398">
        <v>16</v>
      </c>
      <c r="E271" s="398"/>
      <c r="F271" s="398"/>
      <c r="G271" s="398">
        <v>7</v>
      </c>
      <c r="H271" s="398">
        <v>16</v>
      </c>
      <c r="I271" s="397" t="s">
        <v>2411</v>
      </c>
      <c r="J271" s="397" t="s">
        <v>320</v>
      </c>
    </row>
    <row r="272" spans="1:10" s="384" customFormat="1" hidden="1" x14ac:dyDescent="0.25">
      <c r="A272" s="396"/>
      <c r="B272" s="397" t="s">
        <v>344</v>
      </c>
      <c r="C272" s="398">
        <v>4</v>
      </c>
      <c r="D272" s="398">
        <v>10</v>
      </c>
      <c r="E272" s="398"/>
      <c r="F272" s="398"/>
      <c r="G272" s="398">
        <v>4</v>
      </c>
      <c r="H272" s="398">
        <v>10</v>
      </c>
      <c r="I272" s="397" t="s">
        <v>1097</v>
      </c>
      <c r="J272" s="397" t="s">
        <v>320</v>
      </c>
    </row>
    <row r="273" spans="1:10" s="384" customFormat="1" hidden="1" x14ac:dyDescent="0.25">
      <c r="A273" s="396"/>
      <c r="B273" s="397" t="s">
        <v>345</v>
      </c>
      <c r="C273" s="398">
        <v>2</v>
      </c>
      <c r="D273" s="398">
        <v>5</v>
      </c>
      <c r="E273" s="398">
        <v>2</v>
      </c>
      <c r="F273" s="398">
        <v>5</v>
      </c>
      <c r="G273" s="398"/>
      <c r="H273" s="398"/>
      <c r="I273" s="397" t="s">
        <v>1097</v>
      </c>
      <c r="J273" s="397" t="s">
        <v>320</v>
      </c>
    </row>
    <row r="274" spans="1:10" s="384" customFormat="1" hidden="1" x14ac:dyDescent="0.25">
      <c r="A274" s="396"/>
      <c r="B274" s="397" t="s">
        <v>346</v>
      </c>
      <c r="C274" s="398">
        <v>3</v>
      </c>
      <c r="D274" s="398">
        <v>5</v>
      </c>
      <c r="E274" s="398">
        <v>3</v>
      </c>
      <c r="F274" s="398">
        <v>5</v>
      </c>
      <c r="G274" s="398"/>
      <c r="H274" s="398"/>
      <c r="I274" s="397" t="s">
        <v>1097</v>
      </c>
      <c r="J274" s="397" t="s">
        <v>320</v>
      </c>
    </row>
    <row r="275" spans="1:10" s="384" customFormat="1" hidden="1" x14ac:dyDescent="0.25">
      <c r="A275" s="396"/>
      <c r="B275" s="397" t="s">
        <v>347</v>
      </c>
      <c r="C275" s="398">
        <v>6</v>
      </c>
      <c r="D275" s="398">
        <v>14</v>
      </c>
      <c r="E275" s="398">
        <v>6</v>
      </c>
      <c r="F275" s="398">
        <v>14</v>
      </c>
      <c r="G275" s="398"/>
      <c r="H275" s="398"/>
      <c r="I275" s="397" t="s">
        <v>1072</v>
      </c>
      <c r="J275" s="397" t="s">
        <v>320</v>
      </c>
    </row>
    <row r="276" spans="1:10" s="384" customFormat="1" hidden="1" x14ac:dyDescent="0.25">
      <c r="A276" s="393">
        <v>4</v>
      </c>
      <c r="B276" s="394" t="s">
        <v>1058</v>
      </c>
      <c r="C276" s="395">
        <f>SUM(C277:C285)</f>
        <v>269</v>
      </c>
      <c r="D276" s="395">
        <f>SUM(D277:D285)</f>
        <v>1107</v>
      </c>
      <c r="E276" s="395">
        <f>SUM(E277:E285)</f>
        <v>269</v>
      </c>
      <c r="F276" s="395">
        <f>SUM(F277:F285)</f>
        <v>1107</v>
      </c>
      <c r="G276" s="395"/>
      <c r="H276" s="395"/>
      <c r="I276" s="394"/>
      <c r="J276" s="394"/>
    </row>
    <row r="277" spans="1:10" s="384" customFormat="1" hidden="1" x14ac:dyDescent="0.25">
      <c r="A277" s="396"/>
      <c r="B277" s="397" t="s">
        <v>1059</v>
      </c>
      <c r="C277" s="398">
        <v>145</v>
      </c>
      <c r="D277" s="398">
        <v>578</v>
      </c>
      <c r="E277" s="398">
        <v>145</v>
      </c>
      <c r="F277" s="398">
        <v>578</v>
      </c>
      <c r="G277" s="398"/>
      <c r="H277" s="398"/>
      <c r="I277" s="397" t="s">
        <v>2413</v>
      </c>
      <c r="J277" s="397" t="s">
        <v>320</v>
      </c>
    </row>
    <row r="278" spans="1:10" s="384" customFormat="1" hidden="1" x14ac:dyDescent="0.25">
      <c r="A278" s="396"/>
      <c r="B278" s="397" t="s">
        <v>1060</v>
      </c>
      <c r="C278" s="398">
        <v>24</v>
      </c>
      <c r="D278" s="398">
        <v>106</v>
      </c>
      <c r="E278" s="398">
        <v>24</v>
      </c>
      <c r="F278" s="398">
        <v>106</v>
      </c>
      <c r="G278" s="398"/>
      <c r="H278" s="398"/>
      <c r="I278" s="397" t="s">
        <v>1072</v>
      </c>
      <c r="J278" s="397" t="s">
        <v>320</v>
      </c>
    </row>
    <row r="279" spans="1:10" s="384" customFormat="1" hidden="1" x14ac:dyDescent="0.25">
      <c r="A279" s="396"/>
      <c r="B279" s="397" t="s">
        <v>2415</v>
      </c>
      <c r="C279" s="398">
        <v>18</v>
      </c>
      <c r="D279" s="398">
        <v>73</v>
      </c>
      <c r="E279" s="398">
        <v>18</v>
      </c>
      <c r="F279" s="398">
        <v>73</v>
      </c>
      <c r="G279" s="398"/>
      <c r="H279" s="398"/>
      <c r="I279" s="397" t="s">
        <v>1072</v>
      </c>
      <c r="J279" s="397" t="s">
        <v>320</v>
      </c>
    </row>
    <row r="280" spans="1:10" s="384" customFormat="1" hidden="1" x14ac:dyDescent="0.25">
      <c r="A280" s="396"/>
      <c r="B280" s="397" t="s">
        <v>2416</v>
      </c>
      <c r="C280" s="398">
        <v>3</v>
      </c>
      <c r="D280" s="398">
        <v>19</v>
      </c>
      <c r="E280" s="398">
        <v>3</v>
      </c>
      <c r="F280" s="398">
        <v>19</v>
      </c>
      <c r="G280" s="398"/>
      <c r="H280" s="398"/>
      <c r="I280" s="397" t="s">
        <v>2417</v>
      </c>
      <c r="J280" s="397" t="s">
        <v>320</v>
      </c>
    </row>
    <row r="281" spans="1:10" s="384" customFormat="1" hidden="1" x14ac:dyDescent="0.25">
      <c r="A281" s="396"/>
      <c r="B281" s="397" t="s">
        <v>1064</v>
      </c>
      <c r="C281" s="398">
        <v>6</v>
      </c>
      <c r="D281" s="398">
        <v>22</v>
      </c>
      <c r="E281" s="398">
        <v>6</v>
      </c>
      <c r="F281" s="398">
        <v>22</v>
      </c>
      <c r="G281" s="398"/>
      <c r="H281" s="398"/>
      <c r="I281" s="397" t="s">
        <v>1072</v>
      </c>
      <c r="J281" s="397" t="s">
        <v>320</v>
      </c>
    </row>
    <row r="282" spans="1:10" s="384" customFormat="1" hidden="1" x14ac:dyDescent="0.25">
      <c r="A282" s="396"/>
      <c r="B282" s="397" t="s">
        <v>1065</v>
      </c>
      <c r="C282" s="398">
        <v>4</v>
      </c>
      <c r="D282" s="398">
        <v>19</v>
      </c>
      <c r="E282" s="398">
        <v>4</v>
      </c>
      <c r="F282" s="398">
        <v>19</v>
      </c>
      <c r="G282" s="398"/>
      <c r="H282" s="398"/>
      <c r="I282" s="397" t="s">
        <v>2418</v>
      </c>
      <c r="J282" s="397" t="s">
        <v>320</v>
      </c>
    </row>
    <row r="283" spans="1:10" s="384" customFormat="1" hidden="1" x14ac:dyDescent="0.25">
      <c r="A283" s="396"/>
      <c r="B283" s="397" t="s">
        <v>1066</v>
      </c>
      <c r="C283" s="398">
        <v>17</v>
      </c>
      <c r="D283" s="398">
        <v>70</v>
      </c>
      <c r="E283" s="398">
        <v>17</v>
      </c>
      <c r="F283" s="398">
        <v>70</v>
      </c>
      <c r="G283" s="398"/>
      <c r="H283" s="398"/>
      <c r="I283" s="397" t="s">
        <v>2419</v>
      </c>
      <c r="J283" s="397" t="s">
        <v>320</v>
      </c>
    </row>
    <row r="284" spans="1:10" s="384" customFormat="1" hidden="1" x14ac:dyDescent="0.25">
      <c r="A284" s="396"/>
      <c r="B284" s="397" t="s">
        <v>1068</v>
      </c>
      <c r="C284" s="398">
        <v>37</v>
      </c>
      <c r="D284" s="398">
        <v>157</v>
      </c>
      <c r="E284" s="398">
        <v>37</v>
      </c>
      <c r="F284" s="398">
        <v>157</v>
      </c>
      <c r="G284" s="398"/>
      <c r="H284" s="398"/>
      <c r="I284" s="397" t="s">
        <v>2417</v>
      </c>
      <c r="J284" s="397" t="s">
        <v>320</v>
      </c>
    </row>
    <row r="285" spans="1:10" s="384" customFormat="1" hidden="1" x14ac:dyDescent="0.25">
      <c r="A285" s="396"/>
      <c r="B285" s="397" t="s">
        <v>1069</v>
      </c>
      <c r="C285" s="398">
        <v>15</v>
      </c>
      <c r="D285" s="398">
        <v>63</v>
      </c>
      <c r="E285" s="398">
        <v>15</v>
      </c>
      <c r="F285" s="398">
        <v>63</v>
      </c>
      <c r="G285" s="398"/>
      <c r="H285" s="398"/>
      <c r="I285" s="397" t="s">
        <v>1072</v>
      </c>
      <c r="J285" s="397" t="s">
        <v>320</v>
      </c>
    </row>
    <row r="286" spans="1:10" s="384" customFormat="1" hidden="1" x14ac:dyDescent="0.25">
      <c r="A286" s="393">
        <v>5</v>
      </c>
      <c r="B286" s="394" t="s">
        <v>1037</v>
      </c>
      <c r="C286" s="395">
        <f t="shared" ref="C286:H286" si="4">SUM(C287:C293)</f>
        <v>42</v>
      </c>
      <c r="D286" s="395">
        <f t="shared" si="4"/>
        <v>155</v>
      </c>
      <c r="E286" s="395">
        <f t="shared" si="4"/>
        <v>38</v>
      </c>
      <c r="F286" s="395">
        <f t="shared" si="4"/>
        <v>142</v>
      </c>
      <c r="G286" s="395">
        <f t="shared" si="4"/>
        <v>4</v>
      </c>
      <c r="H286" s="395">
        <f t="shared" si="4"/>
        <v>13</v>
      </c>
      <c r="I286" s="394"/>
      <c r="J286" s="394"/>
    </row>
    <row r="287" spans="1:10" s="384" customFormat="1" hidden="1" x14ac:dyDescent="0.25">
      <c r="A287" s="396"/>
      <c r="B287" s="397" t="s">
        <v>2420</v>
      </c>
      <c r="C287" s="398">
        <v>6</v>
      </c>
      <c r="D287" s="398">
        <v>13</v>
      </c>
      <c r="E287" s="398">
        <v>6</v>
      </c>
      <c r="F287" s="398">
        <v>13</v>
      </c>
      <c r="G287" s="398"/>
      <c r="H287" s="398"/>
      <c r="I287" s="397" t="s">
        <v>2421</v>
      </c>
      <c r="J287" s="397" t="s">
        <v>320</v>
      </c>
    </row>
    <row r="288" spans="1:10" s="384" customFormat="1" hidden="1" x14ac:dyDescent="0.25">
      <c r="A288" s="396"/>
      <c r="B288" s="397" t="s">
        <v>2423</v>
      </c>
      <c r="C288" s="398">
        <v>15</v>
      </c>
      <c r="D288" s="398">
        <v>55</v>
      </c>
      <c r="E288" s="398">
        <v>15</v>
      </c>
      <c r="F288" s="398">
        <v>55</v>
      </c>
      <c r="G288" s="398"/>
      <c r="H288" s="398"/>
      <c r="I288" s="397" t="s">
        <v>2421</v>
      </c>
      <c r="J288" s="397" t="s">
        <v>320</v>
      </c>
    </row>
    <row r="289" spans="1:10" s="384" customFormat="1" hidden="1" x14ac:dyDescent="0.25">
      <c r="A289" s="396"/>
      <c r="B289" s="397" t="s">
        <v>2424</v>
      </c>
      <c r="C289" s="398">
        <v>6</v>
      </c>
      <c r="D289" s="398">
        <v>27</v>
      </c>
      <c r="E289" s="398">
        <v>6</v>
      </c>
      <c r="F289" s="398">
        <v>27</v>
      </c>
      <c r="G289" s="398"/>
      <c r="H289" s="398"/>
      <c r="I289" s="397" t="s">
        <v>2421</v>
      </c>
      <c r="J289" s="397" t="s">
        <v>320</v>
      </c>
    </row>
    <row r="290" spans="1:10" s="384" customFormat="1" hidden="1" x14ac:dyDescent="0.25">
      <c r="A290" s="396"/>
      <c r="B290" s="397" t="s">
        <v>2425</v>
      </c>
      <c r="C290" s="398">
        <v>1</v>
      </c>
      <c r="D290" s="398">
        <v>4</v>
      </c>
      <c r="E290" s="398">
        <v>1</v>
      </c>
      <c r="F290" s="398">
        <v>4</v>
      </c>
      <c r="G290" s="398"/>
      <c r="H290" s="398"/>
      <c r="I290" s="397" t="s">
        <v>2421</v>
      </c>
      <c r="J290" s="397" t="s">
        <v>320</v>
      </c>
    </row>
    <row r="291" spans="1:10" s="384" customFormat="1" hidden="1" x14ac:dyDescent="0.25">
      <c r="A291" s="396"/>
      <c r="B291" s="397" t="s">
        <v>2426</v>
      </c>
      <c r="C291" s="398">
        <v>2</v>
      </c>
      <c r="D291" s="398">
        <v>8</v>
      </c>
      <c r="E291" s="398">
        <v>2</v>
      </c>
      <c r="F291" s="398">
        <v>8</v>
      </c>
      <c r="G291" s="398"/>
      <c r="H291" s="398"/>
      <c r="I291" s="397" t="s">
        <v>2421</v>
      </c>
      <c r="J291" s="397" t="s">
        <v>320</v>
      </c>
    </row>
    <row r="292" spans="1:10" s="384" customFormat="1" hidden="1" x14ac:dyDescent="0.25">
      <c r="A292" s="396"/>
      <c r="B292" s="397" t="s">
        <v>2427</v>
      </c>
      <c r="C292" s="398">
        <v>8</v>
      </c>
      <c r="D292" s="398">
        <v>35</v>
      </c>
      <c r="E292" s="398">
        <v>8</v>
      </c>
      <c r="F292" s="398">
        <v>35</v>
      </c>
      <c r="G292" s="398"/>
      <c r="H292" s="398"/>
      <c r="I292" s="397" t="s">
        <v>2421</v>
      </c>
      <c r="J292" s="397" t="s">
        <v>320</v>
      </c>
    </row>
    <row r="293" spans="1:10" s="384" customFormat="1" hidden="1" x14ac:dyDescent="0.25">
      <c r="A293" s="396"/>
      <c r="B293" s="397" t="s">
        <v>2428</v>
      </c>
      <c r="C293" s="398">
        <v>4</v>
      </c>
      <c r="D293" s="398">
        <v>13</v>
      </c>
      <c r="E293" s="398"/>
      <c r="F293" s="398"/>
      <c r="G293" s="398">
        <v>4</v>
      </c>
      <c r="H293" s="398">
        <v>13</v>
      </c>
      <c r="I293" s="397" t="s">
        <v>2429</v>
      </c>
      <c r="J293" s="397" t="s">
        <v>320</v>
      </c>
    </row>
    <row r="294" spans="1:10" s="384" customFormat="1" hidden="1" x14ac:dyDescent="0.25">
      <c r="A294" s="393">
        <v>6</v>
      </c>
      <c r="B294" s="394" t="s">
        <v>1110</v>
      </c>
      <c r="C294" s="395">
        <f>SUM(C295:C304)</f>
        <v>82</v>
      </c>
      <c r="D294" s="395">
        <f>SUM(D295:D304)</f>
        <v>292</v>
      </c>
      <c r="E294" s="395">
        <f>SUM(E295:E304)</f>
        <v>82</v>
      </c>
      <c r="F294" s="395">
        <f>SUM(F295:F304)</f>
        <v>292</v>
      </c>
      <c r="G294" s="395"/>
      <c r="H294" s="395"/>
      <c r="I294" s="394"/>
      <c r="J294" s="394"/>
    </row>
    <row r="295" spans="1:10" s="384" customFormat="1" hidden="1" x14ac:dyDescent="0.25">
      <c r="A295" s="396"/>
      <c r="B295" s="397" t="s">
        <v>342</v>
      </c>
      <c r="C295" s="398">
        <v>12</v>
      </c>
      <c r="D295" s="398">
        <v>44</v>
      </c>
      <c r="E295" s="398">
        <v>12</v>
      </c>
      <c r="F295" s="398">
        <v>44</v>
      </c>
      <c r="G295" s="398"/>
      <c r="H295" s="398"/>
      <c r="I295" s="397" t="s">
        <v>2421</v>
      </c>
      <c r="J295" s="397" t="s">
        <v>98</v>
      </c>
    </row>
    <row r="296" spans="1:10" s="384" customFormat="1" hidden="1" x14ac:dyDescent="0.25">
      <c r="A296" s="396"/>
      <c r="B296" s="397" t="s">
        <v>343</v>
      </c>
      <c r="C296" s="398">
        <v>8</v>
      </c>
      <c r="D296" s="398">
        <v>25</v>
      </c>
      <c r="E296" s="398">
        <v>8</v>
      </c>
      <c r="F296" s="398">
        <v>25</v>
      </c>
      <c r="G296" s="398"/>
      <c r="H296" s="398"/>
      <c r="I296" s="397" t="s">
        <v>2421</v>
      </c>
      <c r="J296" s="397" t="s">
        <v>98</v>
      </c>
    </row>
    <row r="297" spans="1:10" s="384" customFormat="1" hidden="1" x14ac:dyDescent="0.25">
      <c r="A297" s="396"/>
      <c r="B297" s="397" t="s">
        <v>344</v>
      </c>
      <c r="C297" s="398">
        <v>4</v>
      </c>
      <c r="D297" s="398">
        <v>16</v>
      </c>
      <c r="E297" s="398">
        <v>4</v>
      </c>
      <c r="F297" s="398">
        <v>16</v>
      </c>
      <c r="G297" s="398"/>
      <c r="H297" s="398"/>
      <c r="I297" s="397" t="s">
        <v>2421</v>
      </c>
      <c r="J297" s="397" t="s">
        <v>98</v>
      </c>
    </row>
    <row r="298" spans="1:10" s="384" customFormat="1" hidden="1" x14ac:dyDescent="0.25">
      <c r="A298" s="396"/>
      <c r="B298" s="397" t="s">
        <v>345</v>
      </c>
      <c r="C298" s="398">
        <v>4</v>
      </c>
      <c r="D298" s="398">
        <v>13</v>
      </c>
      <c r="E298" s="398">
        <v>4</v>
      </c>
      <c r="F298" s="398">
        <v>13</v>
      </c>
      <c r="G298" s="398"/>
      <c r="H298" s="398"/>
      <c r="I298" s="397" t="s">
        <v>2421</v>
      </c>
      <c r="J298" s="397" t="s">
        <v>98</v>
      </c>
    </row>
    <row r="299" spans="1:10" s="384" customFormat="1" hidden="1" x14ac:dyDescent="0.25">
      <c r="A299" s="396"/>
      <c r="B299" s="397" t="s">
        <v>346</v>
      </c>
      <c r="C299" s="398">
        <v>5</v>
      </c>
      <c r="D299" s="398">
        <v>17</v>
      </c>
      <c r="E299" s="398">
        <v>5</v>
      </c>
      <c r="F299" s="398">
        <v>17</v>
      </c>
      <c r="G299" s="398"/>
      <c r="H299" s="398"/>
      <c r="I299" s="397" t="s">
        <v>2421</v>
      </c>
      <c r="J299" s="397" t="s">
        <v>98</v>
      </c>
    </row>
    <row r="300" spans="1:10" s="384" customFormat="1" hidden="1" x14ac:dyDescent="0.25">
      <c r="A300" s="396"/>
      <c r="B300" s="397" t="s">
        <v>347</v>
      </c>
      <c r="C300" s="398">
        <v>5</v>
      </c>
      <c r="D300" s="398">
        <v>16</v>
      </c>
      <c r="E300" s="398">
        <v>5</v>
      </c>
      <c r="F300" s="398">
        <v>16</v>
      </c>
      <c r="G300" s="398"/>
      <c r="H300" s="398"/>
      <c r="I300" s="397" t="s">
        <v>2421</v>
      </c>
      <c r="J300" s="397" t="s">
        <v>98</v>
      </c>
    </row>
    <row r="301" spans="1:10" s="384" customFormat="1" hidden="1" x14ac:dyDescent="0.25">
      <c r="A301" s="396"/>
      <c r="B301" s="397" t="s">
        <v>348</v>
      </c>
      <c r="C301" s="398">
        <v>6</v>
      </c>
      <c r="D301" s="398">
        <v>23</v>
      </c>
      <c r="E301" s="398">
        <v>6</v>
      </c>
      <c r="F301" s="398">
        <v>23</v>
      </c>
      <c r="G301" s="398"/>
      <c r="H301" s="398"/>
      <c r="I301" s="397" t="s">
        <v>2421</v>
      </c>
      <c r="J301" s="397" t="s">
        <v>98</v>
      </c>
    </row>
    <row r="302" spans="1:10" s="384" customFormat="1" hidden="1" x14ac:dyDescent="0.25">
      <c r="A302" s="396"/>
      <c r="B302" s="397" t="s">
        <v>349</v>
      </c>
      <c r="C302" s="398">
        <v>7</v>
      </c>
      <c r="D302" s="398">
        <v>27</v>
      </c>
      <c r="E302" s="398">
        <v>7</v>
      </c>
      <c r="F302" s="398">
        <v>27</v>
      </c>
      <c r="G302" s="398"/>
      <c r="H302" s="398"/>
      <c r="I302" s="397" t="s">
        <v>2421</v>
      </c>
      <c r="J302" s="397" t="s">
        <v>98</v>
      </c>
    </row>
    <row r="303" spans="1:10" s="384" customFormat="1" hidden="1" x14ac:dyDescent="0.25">
      <c r="A303" s="396"/>
      <c r="B303" s="397" t="s">
        <v>350</v>
      </c>
      <c r="C303" s="398">
        <v>16</v>
      </c>
      <c r="D303" s="398">
        <v>63</v>
      </c>
      <c r="E303" s="398">
        <v>16</v>
      </c>
      <c r="F303" s="398">
        <v>63</v>
      </c>
      <c r="G303" s="398"/>
      <c r="H303" s="398"/>
      <c r="I303" s="397" t="s">
        <v>2421</v>
      </c>
      <c r="J303" s="397" t="s">
        <v>98</v>
      </c>
    </row>
    <row r="304" spans="1:10" s="384" customFormat="1" hidden="1" x14ac:dyDescent="0.25">
      <c r="A304" s="396"/>
      <c r="B304" s="397" t="s">
        <v>1093</v>
      </c>
      <c r="C304" s="398">
        <v>15</v>
      </c>
      <c r="D304" s="398">
        <v>48</v>
      </c>
      <c r="E304" s="398">
        <v>15</v>
      </c>
      <c r="F304" s="398">
        <v>48</v>
      </c>
      <c r="G304" s="398"/>
      <c r="H304" s="398"/>
      <c r="I304" s="397" t="s">
        <v>2421</v>
      </c>
      <c r="J304" s="397" t="s">
        <v>98</v>
      </c>
    </row>
    <row r="305" spans="1:10" s="384" customFormat="1" hidden="1" x14ac:dyDescent="0.25">
      <c r="A305" s="393">
        <v>7</v>
      </c>
      <c r="B305" s="394" t="s">
        <v>1004</v>
      </c>
      <c r="C305" s="395">
        <f>SUM(C306:C314)</f>
        <v>95</v>
      </c>
      <c r="D305" s="395">
        <f>SUM(D306:D314)</f>
        <v>241</v>
      </c>
      <c r="E305" s="395">
        <f>SUM(E306:E314)</f>
        <v>95</v>
      </c>
      <c r="F305" s="395">
        <f>SUM(F306:F314)</f>
        <v>241</v>
      </c>
      <c r="G305" s="395"/>
      <c r="H305" s="395"/>
      <c r="I305" s="394"/>
      <c r="J305" s="394"/>
    </row>
    <row r="306" spans="1:10" s="384" customFormat="1" hidden="1" x14ac:dyDescent="0.25">
      <c r="A306" s="396"/>
      <c r="B306" s="397" t="s">
        <v>2430</v>
      </c>
      <c r="C306" s="398">
        <v>18</v>
      </c>
      <c r="D306" s="398">
        <v>35</v>
      </c>
      <c r="E306" s="398">
        <v>18</v>
      </c>
      <c r="F306" s="398">
        <v>35</v>
      </c>
      <c r="G306" s="398"/>
      <c r="H306" s="398"/>
      <c r="I306" s="397" t="s">
        <v>2421</v>
      </c>
      <c r="J306" s="397" t="s">
        <v>320</v>
      </c>
    </row>
    <row r="307" spans="1:10" s="384" customFormat="1" hidden="1" x14ac:dyDescent="0.25">
      <c r="A307" s="396"/>
      <c r="B307" s="397" t="s">
        <v>2431</v>
      </c>
      <c r="C307" s="398">
        <v>15</v>
      </c>
      <c r="D307" s="398">
        <v>36</v>
      </c>
      <c r="E307" s="398">
        <v>15</v>
      </c>
      <c r="F307" s="398">
        <v>36</v>
      </c>
      <c r="G307" s="398"/>
      <c r="H307" s="398"/>
      <c r="I307" s="397" t="s">
        <v>2421</v>
      </c>
      <c r="J307" s="397" t="s">
        <v>320</v>
      </c>
    </row>
    <row r="308" spans="1:10" s="384" customFormat="1" hidden="1" x14ac:dyDescent="0.25">
      <c r="A308" s="396"/>
      <c r="B308" s="397" t="s">
        <v>2432</v>
      </c>
      <c r="C308" s="398">
        <v>10</v>
      </c>
      <c r="D308" s="398">
        <v>25</v>
      </c>
      <c r="E308" s="398">
        <v>10</v>
      </c>
      <c r="F308" s="398">
        <v>25</v>
      </c>
      <c r="G308" s="398"/>
      <c r="H308" s="398"/>
      <c r="I308" s="397" t="s">
        <v>2421</v>
      </c>
      <c r="J308" s="397" t="s">
        <v>320</v>
      </c>
    </row>
    <row r="309" spans="1:10" s="384" customFormat="1" hidden="1" x14ac:dyDescent="0.25">
      <c r="A309" s="396"/>
      <c r="B309" s="397" t="s">
        <v>2433</v>
      </c>
      <c r="C309" s="398">
        <v>8</v>
      </c>
      <c r="D309" s="398">
        <v>44</v>
      </c>
      <c r="E309" s="398">
        <v>8</v>
      </c>
      <c r="F309" s="398">
        <v>44</v>
      </c>
      <c r="G309" s="398"/>
      <c r="H309" s="398"/>
      <c r="I309" s="397" t="s">
        <v>2421</v>
      </c>
      <c r="J309" s="397" t="s">
        <v>320</v>
      </c>
    </row>
    <row r="310" spans="1:10" s="384" customFormat="1" hidden="1" x14ac:dyDescent="0.25">
      <c r="A310" s="396"/>
      <c r="B310" s="397" t="s">
        <v>3052</v>
      </c>
      <c r="C310" s="398">
        <v>14</v>
      </c>
      <c r="D310" s="398">
        <v>44</v>
      </c>
      <c r="E310" s="398">
        <v>14</v>
      </c>
      <c r="F310" s="398">
        <v>44</v>
      </c>
      <c r="G310" s="398"/>
      <c r="H310" s="398"/>
      <c r="I310" s="397" t="s">
        <v>2421</v>
      </c>
      <c r="J310" s="397" t="s">
        <v>320</v>
      </c>
    </row>
    <row r="311" spans="1:10" s="384" customFormat="1" hidden="1" x14ac:dyDescent="0.25">
      <c r="A311" s="396"/>
      <c r="B311" s="397" t="s">
        <v>3053</v>
      </c>
      <c r="C311" s="398">
        <v>10</v>
      </c>
      <c r="D311" s="398">
        <v>15</v>
      </c>
      <c r="E311" s="398">
        <v>10</v>
      </c>
      <c r="F311" s="398">
        <v>15</v>
      </c>
      <c r="G311" s="398"/>
      <c r="H311" s="398"/>
      <c r="I311" s="397" t="s">
        <v>2421</v>
      </c>
      <c r="J311" s="397" t="s">
        <v>320</v>
      </c>
    </row>
    <row r="312" spans="1:10" s="384" customFormat="1" hidden="1" x14ac:dyDescent="0.25">
      <c r="A312" s="396"/>
      <c r="B312" s="397" t="s">
        <v>3054</v>
      </c>
      <c r="C312" s="398">
        <v>6</v>
      </c>
      <c r="D312" s="398">
        <v>6</v>
      </c>
      <c r="E312" s="398">
        <v>6</v>
      </c>
      <c r="F312" s="398">
        <v>6</v>
      </c>
      <c r="G312" s="398"/>
      <c r="H312" s="398"/>
      <c r="I312" s="397" t="s">
        <v>2421</v>
      </c>
      <c r="J312" s="397" t="s">
        <v>320</v>
      </c>
    </row>
    <row r="313" spans="1:10" s="384" customFormat="1" hidden="1" x14ac:dyDescent="0.25">
      <c r="A313" s="396"/>
      <c r="B313" s="397" t="s">
        <v>3055</v>
      </c>
      <c r="C313" s="398">
        <v>6</v>
      </c>
      <c r="D313" s="398">
        <v>7</v>
      </c>
      <c r="E313" s="398">
        <v>6</v>
      </c>
      <c r="F313" s="398">
        <v>7</v>
      </c>
      <c r="G313" s="398"/>
      <c r="H313" s="398"/>
      <c r="I313" s="397" t="s">
        <v>2421</v>
      </c>
      <c r="J313" s="397" t="s">
        <v>320</v>
      </c>
    </row>
    <row r="314" spans="1:10" s="384" customFormat="1" hidden="1" x14ac:dyDescent="0.25">
      <c r="A314" s="396"/>
      <c r="B314" s="397" t="s">
        <v>3056</v>
      </c>
      <c r="C314" s="398">
        <v>8</v>
      </c>
      <c r="D314" s="398">
        <v>29</v>
      </c>
      <c r="E314" s="398">
        <v>8</v>
      </c>
      <c r="F314" s="398">
        <v>29</v>
      </c>
      <c r="G314" s="398"/>
      <c r="H314" s="398"/>
      <c r="I314" s="397" t="s">
        <v>2421</v>
      </c>
      <c r="J314" s="397" t="s">
        <v>320</v>
      </c>
    </row>
    <row r="315" spans="1:10" s="384" customFormat="1" hidden="1" x14ac:dyDescent="0.25">
      <c r="A315" s="393">
        <v>8</v>
      </c>
      <c r="B315" s="394" t="s">
        <v>2434</v>
      </c>
      <c r="C315" s="395">
        <f t="shared" ref="C315:H315" si="5">SUM(C316:C324)</f>
        <v>227</v>
      </c>
      <c r="D315" s="395">
        <f t="shared" si="5"/>
        <v>755</v>
      </c>
      <c r="E315" s="395">
        <f t="shared" si="5"/>
        <v>3</v>
      </c>
      <c r="F315" s="395">
        <f t="shared" si="5"/>
        <v>16</v>
      </c>
      <c r="G315" s="395">
        <f t="shared" si="5"/>
        <v>224</v>
      </c>
      <c r="H315" s="395">
        <f t="shared" si="5"/>
        <v>739</v>
      </c>
      <c r="I315" s="394"/>
      <c r="J315" s="394"/>
    </row>
    <row r="316" spans="1:10" s="384" customFormat="1" hidden="1" x14ac:dyDescent="0.25">
      <c r="A316" s="396"/>
      <c r="B316" s="397" t="s">
        <v>3057</v>
      </c>
      <c r="C316" s="398">
        <v>27</v>
      </c>
      <c r="D316" s="398">
        <v>91</v>
      </c>
      <c r="E316" s="398"/>
      <c r="F316" s="398"/>
      <c r="G316" s="398">
        <v>27</v>
      </c>
      <c r="H316" s="398">
        <v>91</v>
      </c>
      <c r="I316" s="397" t="s">
        <v>3058</v>
      </c>
      <c r="J316" s="397" t="s">
        <v>320</v>
      </c>
    </row>
    <row r="317" spans="1:10" s="384" customFormat="1" hidden="1" x14ac:dyDescent="0.25">
      <c r="A317" s="396"/>
      <c r="B317" s="397" t="s">
        <v>3059</v>
      </c>
      <c r="C317" s="398">
        <v>51</v>
      </c>
      <c r="D317" s="398">
        <v>182</v>
      </c>
      <c r="E317" s="398"/>
      <c r="F317" s="398"/>
      <c r="G317" s="398">
        <v>51</v>
      </c>
      <c r="H317" s="398">
        <v>182</v>
      </c>
      <c r="I317" s="397" t="s">
        <v>3058</v>
      </c>
      <c r="J317" s="397" t="s">
        <v>320</v>
      </c>
    </row>
    <row r="318" spans="1:10" s="384" customFormat="1" hidden="1" x14ac:dyDescent="0.25">
      <c r="A318" s="396"/>
      <c r="B318" s="397" t="s">
        <v>3060</v>
      </c>
      <c r="C318" s="398">
        <v>75</v>
      </c>
      <c r="D318" s="398">
        <v>223</v>
      </c>
      <c r="E318" s="398"/>
      <c r="F318" s="398"/>
      <c r="G318" s="398">
        <v>75</v>
      </c>
      <c r="H318" s="398">
        <v>223</v>
      </c>
      <c r="I318" s="397" t="s">
        <v>3058</v>
      </c>
      <c r="J318" s="397" t="s">
        <v>320</v>
      </c>
    </row>
    <row r="319" spans="1:10" s="384" customFormat="1" hidden="1" x14ac:dyDescent="0.25">
      <c r="A319" s="396"/>
      <c r="B319" s="397" t="s">
        <v>3061</v>
      </c>
      <c r="C319" s="398">
        <v>16</v>
      </c>
      <c r="D319" s="398">
        <v>35</v>
      </c>
      <c r="E319" s="398"/>
      <c r="F319" s="398"/>
      <c r="G319" s="398">
        <v>16</v>
      </c>
      <c r="H319" s="398">
        <v>35</v>
      </c>
      <c r="I319" s="397" t="s">
        <v>1868</v>
      </c>
      <c r="J319" s="397" t="s">
        <v>320</v>
      </c>
    </row>
    <row r="320" spans="1:10" s="384" customFormat="1" hidden="1" x14ac:dyDescent="0.25">
      <c r="A320" s="396"/>
      <c r="B320" s="397" t="s">
        <v>3062</v>
      </c>
      <c r="C320" s="398">
        <v>5</v>
      </c>
      <c r="D320" s="398">
        <v>19</v>
      </c>
      <c r="E320" s="398"/>
      <c r="F320" s="398"/>
      <c r="G320" s="398">
        <v>5</v>
      </c>
      <c r="H320" s="398">
        <v>19</v>
      </c>
      <c r="I320" s="397" t="s">
        <v>1868</v>
      </c>
      <c r="J320" s="397" t="s">
        <v>320</v>
      </c>
    </row>
    <row r="321" spans="1:10" s="384" customFormat="1" hidden="1" x14ac:dyDescent="0.25">
      <c r="A321" s="396"/>
      <c r="B321" s="397" t="s">
        <v>3063</v>
      </c>
      <c r="C321" s="398">
        <v>24</v>
      </c>
      <c r="D321" s="398">
        <v>87</v>
      </c>
      <c r="E321" s="398"/>
      <c r="F321" s="398"/>
      <c r="G321" s="398">
        <v>24</v>
      </c>
      <c r="H321" s="398">
        <v>87</v>
      </c>
      <c r="I321" s="397" t="s">
        <v>3064</v>
      </c>
      <c r="J321" s="397" t="s">
        <v>320</v>
      </c>
    </row>
    <row r="322" spans="1:10" s="384" customFormat="1" hidden="1" x14ac:dyDescent="0.25">
      <c r="A322" s="396"/>
      <c r="B322" s="397" t="s">
        <v>3065</v>
      </c>
      <c r="C322" s="398">
        <v>11</v>
      </c>
      <c r="D322" s="398">
        <v>51</v>
      </c>
      <c r="E322" s="398"/>
      <c r="F322" s="398"/>
      <c r="G322" s="398">
        <v>11</v>
      </c>
      <c r="H322" s="398">
        <v>51</v>
      </c>
      <c r="I322" s="397" t="s">
        <v>3066</v>
      </c>
      <c r="J322" s="397" t="s">
        <v>320</v>
      </c>
    </row>
    <row r="323" spans="1:10" s="384" customFormat="1" hidden="1" x14ac:dyDescent="0.25">
      <c r="A323" s="396"/>
      <c r="B323" s="397" t="s">
        <v>3067</v>
      </c>
      <c r="C323" s="398">
        <v>15</v>
      </c>
      <c r="D323" s="398">
        <v>51</v>
      </c>
      <c r="E323" s="398"/>
      <c r="F323" s="398"/>
      <c r="G323" s="398">
        <v>15</v>
      </c>
      <c r="H323" s="398">
        <v>51</v>
      </c>
      <c r="I323" s="397" t="s">
        <v>3066</v>
      </c>
      <c r="J323" s="397" t="s">
        <v>320</v>
      </c>
    </row>
    <row r="324" spans="1:10" s="384" customFormat="1" hidden="1" x14ac:dyDescent="0.25">
      <c r="A324" s="396"/>
      <c r="B324" s="397" t="s">
        <v>3068</v>
      </c>
      <c r="C324" s="398">
        <v>3</v>
      </c>
      <c r="D324" s="398">
        <v>16</v>
      </c>
      <c r="E324" s="398">
        <v>3</v>
      </c>
      <c r="F324" s="398">
        <v>16</v>
      </c>
      <c r="G324" s="398"/>
      <c r="H324" s="398"/>
      <c r="I324" s="397" t="s">
        <v>1097</v>
      </c>
      <c r="J324" s="397" t="s">
        <v>320</v>
      </c>
    </row>
    <row r="325" spans="1:10" s="384" customFormat="1" hidden="1" x14ac:dyDescent="0.25">
      <c r="A325" s="393">
        <v>9</v>
      </c>
      <c r="B325" s="394" t="s">
        <v>2442</v>
      </c>
      <c r="C325" s="395">
        <f t="shared" ref="C325:H325" si="6">SUM(C326:C331)</f>
        <v>287</v>
      </c>
      <c r="D325" s="395">
        <f t="shared" si="6"/>
        <v>1207</v>
      </c>
      <c r="E325" s="395">
        <f t="shared" si="6"/>
        <v>0</v>
      </c>
      <c r="F325" s="395">
        <f t="shared" si="6"/>
        <v>0</v>
      </c>
      <c r="G325" s="395">
        <f t="shared" si="6"/>
        <v>287</v>
      </c>
      <c r="H325" s="395">
        <f t="shared" si="6"/>
        <v>1207</v>
      </c>
      <c r="I325" s="394"/>
      <c r="J325" s="394"/>
    </row>
    <row r="326" spans="1:10" s="384" customFormat="1" hidden="1" x14ac:dyDescent="0.25">
      <c r="A326" s="396"/>
      <c r="B326" s="397" t="s">
        <v>2443</v>
      </c>
      <c r="C326" s="398">
        <v>52</v>
      </c>
      <c r="D326" s="398">
        <v>227</v>
      </c>
      <c r="E326" s="398"/>
      <c r="F326" s="398"/>
      <c r="G326" s="398">
        <v>52</v>
      </c>
      <c r="H326" s="398">
        <v>227</v>
      </c>
      <c r="I326" s="397" t="s">
        <v>2444</v>
      </c>
      <c r="J326" s="397" t="s">
        <v>320</v>
      </c>
    </row>
    <row r="327" spans="1:10" s="384" customFormat="1" hidden="1" x14ac:dyDescent="0.25">
      <c r="A327" s="396"/>
      <c r="B327" s="397" t="s">
        <v>2445</v>
      </c>
      <c r="C327" s="398">
        <v>130</v>
      </c>
      <c r="D327" s="398">
        <v>587</v>
      </c>
      <c r="E327" s="398"/>
      <c r="F327" s="398"/>
      <c r="G327" s="398">
        <v>130</v>
      </c>
      <c r="H327" s="398">
        <v>587</v>
      </c>
      <c r="I327" s="397" t="s">
        <v>2446</v>
      </c>
      <c r="J327" s="397" t="s">
        <v>320</v>
      </c>
    </row>
    <row r="328" spans="1:10" s="384" customFormat="1" hidden="1" x14ac:dyDescent="0.25">
      <c r="A328" s="396"/>
      <c r="B328" s="397" t="s">
        <v>2447</v>
      </c>
      <c r="C328" s="398">
        <v>32</v>
      </c>
      <c r="D328" s="398">
        <v>131</v>
      </c>
      <c r="E328" s="398"/>
      <c r="F328" s="398"/>
      <c r="G328" s="398">
        <v>32</v>
      </c>
      <c r="H328" s="398">
        <v>131</v>
      </c>
      <c r="I328" s="397" t="s">
        <v>1000</v>
      </c>
      <c r="J328" s="397" t="s">
        <v>320</v>
      </c>
    </row>
    <row r="329" spans="1:10" s="384" customFormat="1" hidden="1" x14ac:dyDescent="0.25">
      <c r="A329" s="396"/>
      <c r="B329" s="397" t="s">
        <v>2448</v>
      </c>
      <c r="C329" s="398">
        <v>11</v>
      </c>
      <c r="D329" s="398">
        <v>34</v>
      </c>
      <c r="E329" s="398"/>
      <c r="F329" s="398"/>
      <c r="G329" s="398">
        <v>11</v>
      </c>
      <c r="H329" s="398">
        <v>34</v>
      </c>
      <c r="I329" s="397" t="s">
        <v>3069</v>
      </c>
      <c r="J329" s="397" t="s">
        <v>320</v>
      </c>
    </row>
    <row r="330" spans="1:10" s="384" customFormat="1" hidden="1" x14ac:dyDescent="0.25">
      <c r="A330" s="396"/>
      <c r="B330" s="397" t="s">
        <v>2450</v>
      </c>
      <c r="C330" s="398">
        <v>23</v>
      </c>
      <c r="D330" s="398">
        <v>101</v>
      </c>
      <c r="E330" s="398"/>
      <c r="F330" s="398"/>
      <c r="G330" s="398">
        <v>23</v>
      </c>
      <c r="H330" s="398">
        <v>101</v>
      </c>
      <c r="I330" s="397" t="s">
        <v>2449</v>
      </c>
      <c r="J330" s="397" t="s">
        <v>320</v>
      </c>
    </row>
    <row r="331" spans="1:10" s="384" customFormat="1" hidden="1" x14ac:dyDescent="0.25">
      <c r="A331" s="396"/>
      <c r="B331" s="397" t="s">
        <v>2451</v>
      </c>
      <c r="C331" s="398">
        <v>39</v>
      </c>
      <c r="D331" s="398">
        <v>127</v>
      </c>
      <c r="E331" s="398"/>
      <c r="F331" s="398"/>
      <c r="G331" s="398">
        <v>39</v>
      </c>
      <c r="H331" s="398">
        <v>127</v>
      </c>
      <c r="I331" s="397" t="s">
        <v>1000</v>
      </c>
      <c r="J331" s="397" t="s">
        <v>320</v>
      </c>
    </row>
    <row r="332" spans="1:10" s="384" customFormat="1" hidden="1" x14ac:dyDescent="0.25">
      <c r="A332" s="393">
        <v>10</v>
      </c>
      <c r="B332" s="394" t="s">
        <v>1103</v>
      </c>
      <c r="C332" s="395">
        <f t="shared" ref="C332:H332" si="7">SUM(C333:C338)</f>
        <v>126</v>
      </c>
      <c r="D332" s="395">
        <f t="shared" si="7"/>
        <v>466</v>
      </c>
      <c r="E332" s="395">
        <f t="shared" si="7"/>
        <v>63</v>
      </c>
      <c r="F332" s="395">
        <f t="shared" si="7"/>
        <v>209</v>
      </c>
      <c r="G332" s="395">
        <f t="shared" si="7"/>
        <v>63</v>
      </c>
      <c r="H332" s="395">
        <f t="shared" si="7"/>
        <v>257</v>
      </c>
      <c r="I332" s="394"/>
      <c r="J332" s="394"/>
    </row>
    <row r="333" spans="1:10" s="384" customFormat="1" hidden="1" x14ac:dyDescent="0.25">
      <c r="A333" s="396"/>
      <c r="B333" s="397" t="s">
        <v>2452</v>
      </c>
      <c r="C333" s="398">
        <v>24</v>
      </c>
      <c r="D333" s="398">
        <v>97</v>
      </c>
      <c r="E333" s="398"/>
      <c r="F333" s="398"/>
      <c r="G333" s="398">
        <v>24</v>
      </c>
      <c r="H333" s="398">
        <v>97</v>
      </c>
      <c r="I333" s="397" t="s">
        <v>2453</v>
      </c>
      <c r="J333" s="397" t="s">
        <v>320</v>
      </c>
    </row>
    <row r="334" spans="1:10" s="384" customFormat="1" hidden="1" x14ac:dyDescent="0.25">
      <c r="A334" s="396"/>
      <c r="B334" s="397" t="s">
        <v>1104</v>
      </c>
      <c r="C334" s="398">
        <v>18</v>
      </c>
      <c r="D334" s="398">
        <v>34</v>
      </c>
      <c r="E334" s="398">
        <v>18</v>
      </c>
      <c r="F334" s="398">
        <v>34</v>
      </c>
      <c r="G334" s="398"/>
      <c r="H334" s="398"/>
      <c r="I334" s="397" t="s">
        <v>1072</v>
      </c>
      <c r="J334" s="397" t="s">
        <v>320</v>
      </c>
    </row>
    <row r="335" spans="1:10" s="384" customFormat="1" hidden="1" x14ac:dyDescent="0.25">
      <c r="A335" s="396"/>
      <c r="B335" s="397" t="s">
        <v>1106</v>
      </c>
      <c r="C335" s="398">
        <v>13</v>
      </c>
      <c r="D335" s="398">
        <v>49</v>
      </c>
      <c r="E335" s="398">
        <v>13</v>
      </c>
      <c r="F335" s="398">
        <v>49</v>
      </c>
      <c r="G335" s="398"/>
      <c r="H335" s="398"/>
      <c r="I335" s="397" t="s">
        <v>1072</v>
      </c>
      <c r="J335" s="397" t="s">
        <v>320</v>
      </c>
    </row>
    <row r="336" spans="1:10" s="384" customFormat="1" hidden="1" x14ac:dyDescent="0.25">
      <c r="A336" s="396"/>
      <c r="B336" s="397" t="s">
        <v>1105</v>
      </c>
      <c r="C336" s="398">
        <v>16</v>
      </c>
      <c r="D336" s="398">
        <v>61</v>
      </c>
      <c r="E336" s="398">
        <v>16</v>
      </c>
      <c r="F336" s="398">
        <v>61</v>
      </c>
      <c r="G336" s="398"/>
      <c r="H336" s="398"/>
      <c r="I336" s="397" t="s">
        <v>1072</v>
      </c>
      <c r="J336" s="397" t="s">
        <v>320</v>
      </c>
    </row>
    <row r="337" spans="1:10" s="384" customFormat="1" hidden="1" x14ac:dyDescent="0.25">
      <c r="A337" s="396"/>
      <c r="B337" s="397" t="s">
        <v>1107</v>
      </c>
      <c r="C337" s="398">
        <v>39</v>
      </c>
      <c r="D337" s="398">
        <v>160</v>
      </c>
      <c r="E337" s="398"/>
      <c r="F337" s="398"/>
      <c r="G337" s="398">
        <v>39</v>
      </c>
      <c r="H337" s="398">
        <v>160</v>
      </c>
      <c r="I337" s="397" t="s">
        <v>2454</v>
      </c>
      <c r="J337" s="397" t="s">
        <v>320</v>
      </c>
    </row>
    <row r="338" spans="1:10" s="384" customFormat="1" hidden="1" x14ac:dyDescent="0.25">
      <c r="A338" s="396"/>
      <c r="B338" s="397" t="s">
        <v>1108</v>
      </c>
      <c r="C338" s="398">
        <v>16</v>
      </c>
      <c r="D338" s="398">
        <v>65</v>
      </c>
      <c r="E338" s="398">
        <v>16</v>
      </c>
      <c r="F338" s="398">
        <v>65</v>
      </c>
      <c r="G338" s="398"/>
      <c r="H338" s="398"/>
      <c r="I338" s="397" t="s">
        <v>1072</v>
      </c>
      <c r="J338" s="397" t="s">
        <v>320</v>
      </c>
    </row>
    <row r="339" spans="1:10" s="384" customFormat="1" hidden="1" x14ac:dyDescent="0.25">
      <c r="A339" s="393">
        <v>11</v>
      </c>
      <c r="B339" s="394" t="s">
        <v>1047</v>
      </c>
      <c r="C339" s="395">
        <f>SUM(C340:C348)</f>
        <v>60</v>
      </c>
      <c r="D339" s="395">
        <f>SUM(D340:D348)</f>
        <v>239</v>
      </c>
      <c r="E339" s="395">
        <f>SUM(E340:E348)</f>
        <v>60</v>
      </c>
      <c r="F339" s="395">
        <f>SUM(F340:F348)</f>
        <v>239</v>
      </c>
      <c r="G339" s="395"/>
      <c r="H339" s="395"/>
      <c r="I339" s="394"/>
      <c r="J339" s="394"/>
    </row>
    <row r="340" spans="1:10" s="384" customFormat="1" hidden="1" x14ac:dyDescent="0.25">
      <c r="A340" s="396"/>
      <c r="B340" s="397" t="s">
        <v>1048</v>
      </c>
      <c r="C340" s="398">
        <v>9</v>
      </c>
      <c r="D340" s="398">
        <v>34</v>
      </c>
      <c r="E340" s="398">
        <v>9</v>
      </c>
      <c r="F340" s="398">
        <v>34</v>
      </c>
      <c r="G340" s="398"/>
      <c r="H340" s="398"/>
      <c r="I340" s="397" t="s">
        <v>1072</v>
      </c>
      <c r="J340" s="397" t="s">
        <v>320</v>
      </c>
    </row>
    <row r="341" spans="1:10" s="384" customFormat="1" hidden="1" x14ac:dyDescent="0.25">
      <c r="A341" s="396"/>
      <c r="B341" s="397" t="s">
        <v>1049</v>
      </c>
      <c r="C341" s="398">
        <v>4</v>
      </c>
      <c r="D341" s="398">
        <v>13</v>
      </c>
      <c r="E341" s="398">
        <v>4</v>
      </c>
      <c r="F341" s="398">
        <v>13</v>
      </c>
      <c r="G341" s="398"/>
      <c r="H341" s="398"/>
      <c r="I341" s="397" t="s">
        <v>1072</v>
      </c>
      <c r="J341" s="397" t="s">
        <v>320</v>
      </c>
    </row>
    <row r="342" spans="1:10" s="384" customFormat="1" hidden="1" x14ac:dyDescent="0.25">
      <c r="A342" s="396"/>
      <c r="B342" s="397" t="s">
        <v>1050</v>
      </c>
      <c r="C342" s="398">
        <v>8</v>
      </c>
      <c r="D342" s="398">
        <v>35</v>
      </c>
      <c r="E342" s="398">
        <v>8</v>
      </c>
      <c r="F342" s="398">
        <v>35</v>
      </c>
      <c r="G342" s="398"/>
      <c r="H342" s="398"/>
      <c r="I342" s="397" t="s">
        <v>1072</v>
      </c>
      <c r="J342" s="397" t="s">
        <v>320</v>
      </c>
    </row>
    <row r="343" spans="1:10" s="384" customFormat="1" hidden="1" x14ac:dyDescent="0.25">
      <c r="A343" s="396"/>
      <c r="B343" s="397" t="s">
        <v>1051</v>
      </c>
      <c r="C343" s="398">
        <v>16</v>
      </c>
      <c r="D343" s="398">
        <v>73</v>
      </c>
      <c r="E343" s="398">
        <v>16</v>
      </c>
      <c r="F343" s="398">
        <v>73</v>
      </c>
      <c r="G343" s="398"/>
      <c r="H343" s="398"/>
      <c r="I343" s="397" t="s">
        <v>1072</v>
      </c>
      <c r="J343" s="397" t="s">
        <v>320</v>
      </c>
    </row>
    <row r="344" spans="1:10" s="384" customFormat="1" hidden="1" x14ac:dyDescent="0.25">
      <c r="A344" s="396"/>
      <c r="B344" s="397" t="s">
        <v>1052</v>
      </c>
      <c r="C344" s="398">
        <v>4</v>
      </c>
      <c r="D344" s="398">
        <v>21</v>
      </c>
      <c r="E344" s="398">
        <v>4</v>
      </c>
      <c r="F344" s="398">
        <v>21</v>
      </c>
      <c r="G344" s="398"/>
      <c r="H344" s="398"/>
      <c r="I344" s="397" t="s">
        <v>1072</v>
      </c>
      <c r="J344" s="397" t="s">
        <v>320</v>
      </c>
    </row>
    <row r="345" spans="1:10" s="384" customFormat="1" hidden="1" x14ac:dyDescent="0.25">
      <c r="A345" s="396"/>
      <c r="B345" s="397" t="s">
        <v>1053</v>
      </c>
      <c r="C345" s="398">
        <v>4</v>
      </c>
      <c r="D345" s="398">
        <v>16</v>
      </c>
      <c r="E345" s="398">
        <v>4</v>
      </c>
      <c r="F345" s="398">
        <v>16</v>
      </c>
      <c r="G345" s="398"/>
      <c r="H345" s="398"/>
      <c r="I345" s="397" t="s">
        <v>1072</v>
      </c>
      <c r="J345" s="397" t="s">
        <v>320</v>
      </c>
    </row>
    <row r="346" spans="1:10" s="384" customFormat="1" hidden="1" x14ac:dyDescent="0.25">
      <c r="A346" s="396"/>
      <c r="B346" s="397" t="s">
        <v>2456</v>
      </c>
      <c r="C346" s="398">
        <v>2</v>
      </c>
      <c r="D346" s="398">
        <v>8</v>
      </c>
      <c r="E346" s="398">
        <v>2</v>
      </c>
      <c r="F346" s="398">
        <v>8</v>
      </c>
      <c r="G346" s="398"/>
      <c r="H346" s="398"/>
      <c r="I346" s="397" t="s">
        <v>1072</v>
      </c>
      <c r="J346" s="397" t="s">
        <v>320</v>
      </c>
    </row>
    <row r="347" spans="1:10" s="384" customFormat="1" hidden="1" x14ac:dyDescent="0.25">
      <c r="A347" s="396"/>
      <c r="B347" s="397" t="s">
        <v>2457</v>
      </c>
      <c r="C347" s="398">
        <v>4</v>
      </c>
      <c r="D347" s="398">
        <v>12</v>
      </c>
      <c r="E347" s="398">
        <v>4</v>
      </c>
      <c r="F347" s="398">
        <v>12</v>
      </c>
      <c r="G347" s="398"/>
      <c r="H347" s="398"/>
      <c r="I347" s="397" t="s">
        <v>1072</v>
      </c>
      <c r="J347" s="397" t="s">
        <v>320</v>
      </c>
    </row>
    <row r="348" spans="1:10" s="384" customFormat="1" hidden="1" x14ac:dyDescent="0.25">
      <c r="A348" s="396"/>
      <c r="B348" s="397" t="s">
        <v>3070</v>
      </c>
      <c r="C348" s="398">
        <v>9</v>
      </c>
      <c r="D348" s="398">
        <v>27</v>
      </c>
      <c r="E348" s="398">
        <v>9</v>
      </c>
      <c r="F348" s="398">
        <v>27</v>
      </c>
      <c r="G348" s="398"/>
      <c r="H348" s="398"/>
      <c r="I348" s="397" t="s">
        <v>1072</v>
      </c>
      <c r="J348" s="397" t="s">
        <v>320</v>
      </c>
    </row>
    <row r="349" spans="1:10" s="384" customFormat="1" hidden="1" x14ac:dyDescent="0.25">
      <c r="A349" s="393">
        <v>12</v>
      </c>
      <c r="B349" s="394" t="s">
        <v>1096</v>
      </c>
      <c r="C349" s="395">
        <f t="shared" ref="C349:H349" si="8">SUM(C350:C361)</f>
        <v>137</v>
      </c>
      <c r="D349" s="395">
        <f t="shared" si="8"/>
        <v>468</v>
      </c>
      <c r="E349" s="395">
        <f t="shared" si="8"/>
        <v>62</v>
      </c>
      <c r="F349" s="395">
        <f t="shared" si="8"/>
        <v>230</v>
      </c>
      <c r="G349" s="395">
        <f t="shared" si="8"/>
        <v>75</v>
      </c>
      <c r="H349" s="395">
        <f t="shared" si="8"/>
        <v>238</v>
      </c>
      <c r="I349" s="394"/>
      <c r="J349" s="394"/>
    </row>
    <row r="350" spans="1:10" s="384" customFormat="1" hidden="1" x14ac:dyDescent="0.25">
      <c r="A350" s="396"/>
      <c r="B350" s="397" t="s">
        <v>475</v>
      </c>
      <c r="C350" s="398">
        <v>5</v>
      </c>
      <c r="D350" s="398">
        <v>22</v>
      </c>
      <c r="E350" s="398">
        <v>5</v>
      </c>
      <c r="F350" s="398">
        <v>22</v>
      </c>
      <c r="G350" s="398"/>
      <c r="H350" s="398"/>
      <c r="I350" s="397" t="s">
        <v>1097</v>
      </c>
      <c r="J350" s="397" t="s">
        <v>320</v>
      </c>
    </row>
    <row r="351" spans="1:10" s="384" customFormat="1" hidden="1" x14ac:dyDescent="0.25">
      <c r="A351" s="396"/>
      <c r="B351" s="397" t="s">
        <v>477</v>
      </c>
      <c r="C351" s="398">
        <v>24</v>
      </c>
      <c r="D351" s="398">
        <v>76</v>
      </c>
      <c r="E351" s="398"/>
      <c r="F351" s="398"/>
      <c r="G351" s="398">
        <v>24</v>
      </c>
      <c r="H351" s="398">
        <v>76</v>
      </c>
      <c r="I351" s="397" t="s">
        <v>628</v>
      </c>
      <c r="J351" s="397" t="s">
        <v>320</v>
      </c>
    </row>
    <row r="352" spans="1:10" s="384" customFormat="1" hidden="1" x14ac:dyDescent="0.25">
      <c r="A352" s="396"/>
      <c r="B352" s="397" t="s">
        <v>479</v>
      </c>
      <c r="C352" s="398">
        <v>10</v>
      </c>
      <c r="D352" s="398">
        <v>34</v>
      </c>
      <c r="E352" s="398"/>
      <c r="F352" s="398"/>
      <c r="G352" s="398">
        <v>10</v>
      </c>
      <c r="H352" s="398">
        <v>34</v>
      </c>
      <c r="I352" s="397" t="s">
        <v>562</v>
      </c>
      <c r="J352" s="397" t="s">
        <v>320</v>
      </c>
    </row>
    <row r="353" spans="1:10" s="384" customFormat="1" hidden="1" x14ac:dyDescent="0.25">
      <c r="A353" s="396"/>
      <c r="B353" s="397" t="s">
        <v>495</v>
      </c>
      <c r="C353" s="398">
        <v>11</v>
      </c>
      <c r="D353" s="398">
        <v>38</v>
      </c>
      <c r="E353" s="398">
        <v>11</v>
      </c>
      <c r="F353" s="398">
        <v>38</v>
      </c>
      <c r="G353" s="398"/>
      <c r="H353" s="398"/>
      <c r="I353" s="397" t="s">
        <v>1097</v>
      </c>
      <c r="J353" s="397" t="s">
        <v>320</v>
      </c>
    </row>
    <row r="354" spans="1:10" s="384" customFormat="1" hidden="1" x14ac:dyDescent="0.25">
      <c r="A354" s="396"/>
      <c r="B354" s="397" t="s">
        <v>480</v>
      </c>
      <c r="C354" s="398">
        <v>5</v>
      </c>
      <c r="D354" s="398">
        <v>11</v>
      </c>
      <c r="E354" s="398"/>
      <c r="F354" s="398"/>
      <c r="G354" s="398">
        <v>5</v>
      </c>
      <c r="H354" s="398">
        <v>11</v>
      </c>
      <c r="I354" s="397" t="s">
        <v>1099</v>
      </c>
      <c r="J354" s="397" t="s">
        <v>320</v>
      </c>
    </row>
    <row r="355" spans="1:10" s="384" customFormat="1" hidden="1" x14ac:dyDescent="0.25">
      <c r="A355" s="396"/>
      <c r="B355" s="397" t="s">
        <v>482</v>
      </c>
      <c r="C355" s="398">
        <v>12</v>
      </c>
      <c r="D355" s="398">
        <v>29</v>
      </c>
      <c r="E355" s="398">
        <v>12</v>
      </c>
      <c r="F355" s="398">
        <v>29</v>
      </c>
      <c r="G355" s="398"/>
      <c r="H355" s="398"/>
      <c r="I355" s="397" t="s">
        <v>1097</v>
      </c>
      <c r="J355" s="397" t="s">
        <v>320</v>
      </c>
    </row>
    <row r="356" spans="1:10" s="384" customFormat="1" hidden="1" x14ac:dyDescent="0.25">
      <c r="A356" s="396"/>
      <c r="B356" s="397" t="s">
        <v>497</v>
      </c>
      <c r="C356" s="398">
        <v>8</v>
      </c>
      <c r="D356" s="398">
        <v>22</v>
      </c>
      <c r="E356" s="398"/>
      <c r="F356" s="398"/>
      <c r="G356" s="398">
        <v>8</v>
      </c>
      <c r="H356" s="398">
        <v>22</v>
      </c>
      <c r="I356" s="397" t="s">
        <v>2459</v>
      </c>
      <c r="J356" s="397" t="s">
        <v>320</v>
      </c>
    </row>
    <row r="357" spans="1:10" s="384" customFormat="1" hidden="1" x14ac:dyDescent="0.25">
      <c r="A357" s="396"/>
      <c r="B357" s="397" t="s">
        <v>484</v>
      </c>
      <c r="C357" s="398">
        <v>11</v>
      </c>
      <c r="D357" s="398">
        <v>44</v>
      </c>
      <c r="E357" s="398"/>
      <c r="F357" s="398"/>
      <c r="G357" s="398">
        <v>11</v>
      </c>
      <c r="H357" s="398">
        <v>44</v>
      </c>
      <c r="I357" s="397" t="s">
        <v>3071</v>
      </c>
      <c r="J357" s="397" t="s">
        <v>320</v>
      </c>
    </row>
    <row r="358" spans="1:10" s="384" customFormat="1" hidden="1" x14ac:dyDescent="0.25">
      <c r="A358" s="396"/>
      <c r="B358" s="397" t="s">
        <v>498</v>
      </c>
      <c r="C358" s="398">
        <v>16</v>
      </c>
      <c r="D358" s="398">
        <v>57</v>
      </c>
      <c r="E358" s="398">
        <v>16</v>
      </c>
      <c r="F358" s="398">
        <v>57</v>
      </c>
      <c r="G358" s="398"/>
      <c r="H358" s="398"/>
      <c r="I358" s="397" t="s">
        <v>1097</v>
      </c>
      <c r="J358" s="397" t="s">
        <v>320</v>
      </c>
    </row>
    <row r="359" spans="1:10" s="384" customFormat="1" hidden="1" x14ac:dyDescent="0.25">
      <c r="A359" s="396"/>
      <c r="B359" s="397" t="s">
        <v>500</v>
      </c>
      <c r="C359" s="398">
        <v>18</v>
      </c>
      <c r="D359" s="398">
        <v>84</v>
      </c>
      <c r="E359" s="398">
        <v>18</v>
      </c>
      <c r="F359" s="398">
        <v>84</v>
      </c>
      <c r="G359" s="398"/>
      <c r="H359" s="398"/>
      <c r="I359" s="397" t="s">
        <v>1097</v>
      </c>
      <c r="J359" s="397" t="s">
        <v>320</v>
      </c>
    </row>
    <row r="360" spans="1:10" s="384" customFormat="1" hidden="1" x14ac:dyDescent="0.25">
      <c r="A360" s="396"/>
      <c r="B360" s="397" t="s">
        <v>486</v>
      </c>
      <c r="C360" s="398">
        <v>13</v>
      </c>
      <c r="D360" s="398">
        <v>39</v>
      </c>
      <c r="E360" s="398"/>
      <c r="F360" s="398"/>
      <c r="G360" s="398">
        <v>13</v>
      </c>
      <c r="H360" s="398">
        <v>39</v>
      </c>
      <c r="I360" s="397" t="s">
        <v>3072</v>
      </c>
      <c r="J360" s="397" t="s">
        <v>320</v>
      </c>
    </row>
    <row r="361" spans="1:10" s="384" customFormat="1" hidden="1" x14ac:dyDescent="0.25">
      <c r="A361" s="396"/>
      <c r="B361" s="397" t="s">
        <v>487</v>
      </c>
      <c r="C361" s="398">
        <v>4</v>
      </c>
      <c r="D361" s="398">
        <v>12</v>
      </c>
      <c r="E361" s="398"/>
      <c r="F361" s="398"/>
      <c r="G361" s="398">
        <v>4</v>
      </c>
      <c r="H361" s="398">
        <v>12</v>
      </c>
      <c r="I361" s="397" t="s">
        <v>3073</v>
      </c>
      <c r="J361" s="397" t="s">
        <v>320</v>
      </c>
    </row>
    <row r="362" spans="1:10" s="384" customFormat="1" hidden="1" x14ac:dyDescent="0.25">
      <c r="A362" s="393">
        <v>13</v>
      </c>
      <c r="B362" s="394" t="s">
        <v>1102</v>
      </c>
      <c r="C362" s="395">
        <f>SUM(C363:C373)</f>
        <v>108</v>
      </c>
      <c r="D362" s="395">
        <f>SUM(D363:D373)</f>
        <v>341</v>
      </c>
      <c r="E362" s="395">
        <f>SUM(E363:E373)</f>
        <v>108</v>
      </c>
      <c r="F362" s="395">
        <f>SUM(F363:F373)</f>
        <v>341</v>
      </c>
      <c r="G362" s="395"/>
      <c r="H362" s="395"/>
      <c r="I362" s="394"/>
      <c r="J362" s="394"/>
    </row>
    <row r="363" spans="1:10" s="384" customFormat="1" hidden="1" x14ac:dyDescent="0.25">
      <c r="A363" s="396"/>
      <c r="B363" s="397" t="s">
        <v>475</v>
      </c>
      <c r="C363" s="398">
        <v>22</v>
      </c>
      <c r="D363" s="398">
        <v>77</v>
      </c>
      <c r="E363" s="398">
        <f t="shared" ref="E363:F373" si="9">C363</f>
        <v>22</v>
      </c>
      <c r="F363" s="398">
        <f t="shared" si="9"/>
        <v>77</v>
      </c>
      <c r="G363" s="398"/>
      <c r="H363" s="398"/>
      <c r="I363" s="397" t="s">
        <v>1097</v>
      </c>
      <c r="J363" s="397" t="s">
        <v>320</v>
      </c>
    </row>
    <row r="364" spans="1:10" s="384" customFormat="1" hidden="1" x14ac:dyDescent="0.25">
      <c r="A364" s="396"/>
      <c r="B364" s="397" t="s">
        <v>477</v>
      </c>
      <c r="C364" s="398">
        <v>8</v>
      </c>
      <c r="D364" s="398">
        <v>27</v>
      </c>
      <c r="E364" s="398">
        <f t="shared" si="9"/>
        <v>8</v>
      </c>
      <c r="F364" s="398">
        <f t="shared" si="9"/>
        <v>27</v>
      </c>
      <c r="G364" s="398"/>
      <c r="H364" s="398"/>
      <c r="I364" s="397" t="s">
        <v>1097</v>
      </c>
      <c r="J364" s="397" t="s">
        <v>320</v>
      </c>
    </row>
    <row r="365" spans="1:10" s="384" customFormat="1" hidden="1" x14ac:dyDescent="0.25">
      <c r="A365" s="396"/>
      <c r="B365" s="397" t="s">
        <v>479</v>
      </c>
      <c r="C365" s="398">
        <v>9</v>
      </c>
      <c r="D365" s="398">
        <v>33</v>
      </c>
      <c r="E365" s="398">
        <f t="shared" si="9"/>
        <v>9</v>
      </c>
      <c r="F365" s="398">
        <f t="shared" si="9"/>
        <v>33</v>
      </c>
      <c r="G365" s="398"/>
      <c r="H365" s="398"/>
      <c r="I365" s="397" t="s">
        <v>1097</v>
      </c>
      <c r="J365" s="397" t="s">
        <v>320</v>
      </c>
    </row>
    <row r="366" spans="1:10" s="384" customFormat="1" hidden="1" x14ac:dyDescent="0.25">
      <c r="A366" s="396"/>
      <c r="B366" s="397" t="s">
        <v>495</v>
      </c>
      <c r="C366" s="398">
        <v>5</v>
      </c>
      <c r="D366" s="398">
        <v>6</v>
      </c>
      <c r="E366" s="398">
        <f t="shared" si="9"/>
        <v>5</v>
      </c>
      <c r="F366" s="398">
        <f t="shared" si="9"/>
        <v>6</v>
      </c>
      <c r="G366" s="398"/>
      <c r="H366" s="398"/>
      <c r="I366" s="397" t="s">
        <v>1097</v>
      </c>
      <c r="J366" s="397" t="s">
        <v>320</v>
      </c>
    </row>
    <row r="367" spans="1:10" s="384" customFormat="1" hidden="1" x14ac:dyDescent="0.25">
      <c r="A367" s="396"/>
      <c r="B367" s="397" t="s">
        <v>480</v>
      </c>
      <c r="C367" s="398">
        <v>5</v>
      </c>
      <c r="D367" s="398">
        <v>14</v>
      </c>
      <c r="E367" s="398">
        <f t="shared" si="9"/>
        <v>5</v>
      </c>
      <c r="F367" s="398">
        <f t="shared" si="9"/>
        <v>14</v>
      </c>
      <c r="G367" s="398"/>
      <c r="H367" s="398"/>
      <c r="I367" s="397" t="s">
        <v>1097</v>
      </c>
      <c r="J367" s="397" t="s">
        <v>320</v>
      </c>
    </row>
    <row r="368" spans="1:10" s="384" customFormat="1" hidden="1" x14ac:dyDescent="0.25">
      <c r="A368" s="396"/>
      <c r="B368" s="397" t="s">
        <v>482</v>
      </c>
      <c r="C368" s="398">
        <v>3</v>
      </c>
      <c r="D368" s="398">
        <v>10</v>
      </c>
      <c r="E368" s="398">
        <f t="shared" si="9"/>
        <v>3</v>
      </c>
      <c r="F368" s="398">
        <f t="shared" si="9"/>
        <v>10</v>
      </c>
      <c r="G368" s="398"/>
      <c r="H368" s="398"/>
      <c r="I368" s="397" t="s">
        <v>1097</v>
      </c>
      <c r="J368" s="397" t="s">
        <v>320</v>
      </c>
    </row>
    <row r="369" spans="1:10" s="384" customFormat="1" hidden="1" x14ac:dyDescent="0.25">
      <c r="A369" s="396"/>
      <c r="B369" s="397" t="s">
        <v>497</v>
      </c>
      <c r="C369" s="398">
        <v>8</v>
      </c>
      <c r="D369" s="398">
        <v>23</v>
      </c>
      <c r="E369" s="398">
        <f t="shared" si="9"/>
        <v>8</v>
      </c>
      <c r="F369" s="398">
        <f t="shared" si="9"/>
        <v>23</v>
      </c>
      <c r="G369" s="398"/>
      <c r="H369" s="398"/>
      <c r="I369" s="397" t="s">
        <v>1097</v>
      </c>
      <c r="J369" s="397" t="s">
        <v>320</v>
      </c>
    </row>
    <row r="370" spans="1:10" s="384" customFormat="1" hidden="1" x14ac:dyDescent="0.25">
      <c r="A370" s="396"/>
      <c r="B370" s="397" t="s">
        <v>484</v>
      </c>
      <c r="C370" s="398">
        <v>0</v>
      </c>
      <c r="D370" s="398">
        <v>0</v>
      </c>
      <c r="E370" s="398">
        <f t="shared" si="9"/>
        <v>0</v>
      </c>
      <c r="F370" s="398">
        <f t="shared" si="9"/>
        <v>0</v>
      </c>
      <c r="G370" s="398"/>
      <c r="H370" s="398"/>
      <c r="I370" s="397" t="s">
        <v>1097</v>
      </c>
      <c r="J370" s="397" t="s">
        <v>320</v>
      </c>
    </row>
    <row r="371" spans="1:10" s="384" customFormat="1" hidden="1" x14ac:dyDescent="0.25">
      <c r="A371" s="396"/>
      <c r="B371" s="397" t="s">
        <v>498</v>
      </c>
      <c r="C371" s="398">
        <v>14</v>
      </c>
      <c r="D371" s="398">
        <v>39</v>
      </c>
      <c r="E371" s="398">
        <f t="shared" si="9"/>
        <v>14</v>
      </c>
      <c r="F371" s="398">
        <f t="shared" si="9"/>
        <v>39</v>
      </c>
      <c r="G371" s="398"/>
      <c r="H371" s="398"/>
      <c r="I371" s="397" t="s">
        <v>1097</v>
      </c>
      <c r="J371" s="397" t="s">
        <v>320</v>
      </c>
    </row>
    <row r="372" spans="1:10" s="384" customFormat="1" hidden="1" x14ac:dyDescent="0.25">
      <c r="A372" s="396"/>
      <c r="B372" s="397" t="s">
        <v>500</v>
      </c>
      <c r="C372" s="398">
        <v>15</v>
      </c>
      <c r="D372" s="398">
        <v>50</v>
      </c>
      <c r="E372" s="398">
        <f t="shared" si="9"/>
        <v>15</v>
      </c>
      <c r="F372" s="398">
        <f t="shared" si="9"/>
        <v>50</v>
      </c>
      <c r="G372" s="398"/>
      <c r="H372" s="398"/>
      <c r="I372" s="397" t="s">
        <v>1097</v>
      </c>
      <c r="J372" s="397" t="s">
        <v>320</v>
      </c>
    </row>
    <row r="373" spans="1:10" s="384" customFormat="1" hidden="1" x14ac:dyDescent="0.25">
      <c r="A373" s="396"/>
      <c r="B373" s="397" t="s">
        <v>486</v>
      </c>
      <c r="C373" s="398">
        <v>19</v>
      </c>
      <c r="D373" s="398">
        <v>62</v>
      </c>
      <c r="E373" s="398">
        <f t="shared" si="9"/>
        <v>19</v>
      </c>
      <c r="F373" s="398">
        <f t="shared" si="9"/>
        <v>62</v>
      </c>
      <c r="G373" s="398"/>
      <c r="H373" s="398"/>
      <c r="I373" s="397" t="s">
        <v>1097</v>
      </c>
      <c r="J373" s="397" t="s">
        <v>320</v>
      </c>
    </row>
    <row r="374" spans="1:10" s="384" customFormat="1" hidden="1" x14ac:dyDescent="0.25">
      <c r="A374" s="393">
        <v>14</v>
      </c>
      <c r="B374" s="394" t="s">
        <v>1018</v>
      </c>
      <c r="C374" s="395">
        <f t="shared" ref="C374:H374" si="10">SUM(C375:C386)</f>
        <v>121</v>
      </c>
      <c r="D374" s="395">
        <f t="shared" si="10"/>
        <v>280</v>
      </c>
      <c r="E374" s="395">
        <f t="shared" si="10"/>
        <v>47</v>
      </c>
      <c r="F374" s="395">
        <f t="shared" si="10"/>
        <v>112</v>
      </c>
      <c r="G374" s="395">
        <f t="shared" si="10"/>
        <v>74</v>
      </c>
      <c r="H374" s="395">
        <f t="shared" si="10"/>
        <v>168</v>
      </c>
      <c r="I374" s="394"/>
      <c r="J374" s="394"/>
    </row>
    <row r="375" spans="1:10" s="384" customFormat="1" hidden="1" x14ac:dyDescent="0.25">
      <c r="A375" s="396"/>
      <c r="B375" s="397" t="s">
        <v>1019</v>
      </c>
      <c r="C375" s="398">
        <v>7</v>
      </c>
      <c r="D375" s="398">
        <v>25</v>
      </c>
      <c r="E375" s="398"/>
      <c r="F375" s="398"/>
      <c r="G375" s="398">
        <v>7</v>
      </c>
      <c r="H375" s="398">
        <v>25</v>
      </c>
      <c r="I375" s="397" t="s">
        <v>1822</v>
      </c>
      <c r="J375" s="397" t="s">
        <v>320</v>
      </c>
    </row>
    <row r="376" spans="1:10" s="384" customFormat="1" hidden="1" x14ac:dyDescent="0.25">
      <c r="A376" s="396"/>
      <c r="B376" s="397" t="s">
        <v>2462</v>
      </c>
      <c r="C376" s="398">
        <v>3</v>
      </c>
      <c r="D376" s="398">
        <v>8</v>
      </c>
      <c r="E376" s="398"/>
      <c r="F376" s="398"/>
      <c r="G376" s="398">
        <v>3</v>
      </c>
      <c r="H376" s="398">
        <v>8</v>
      </c>
      <c r="I376" s="397" t="s">
        <v>2463</v>
      </c>
      <c r="J376" s="397" t="s">
        <v>320</v>
      </c>
    </row>
    <row r="377" spans="1:10" s="384" customFormat="1" hidden="1" x14ac:dyDescent="0.25">
      <c r="A377" s="396"/>
      <c r="B377" s="397" t="s">
        <v>2464</v>
      </c>
      <c r="C377" s="398">
        <v>7</v>
      </c>
      <c r="D377" s="398">
        <v>18</v>
      </c>
      <c r="E377" s="398">
        <v>7</v>
      </c>
      <c r="F377" s="398">
        <v>18</v>
      </c>
      <c r="G377" s="398"/>
      <c r="H377" s="398"/>
      <c r="I377" s="397" t="s">
        <v>1072</v>
      </c>
      <c r="J377" s="397" t="s">
        <v>320</v>
      </c>
    </row>
    <row r="378" spans="1:10" s="384" customFormat="1" hidden="1" x14ac:dyDescent="0.25">
      <c r="A378" s="396"/>
      <c r="B378" s="397" t="s">
        <v>2465</v>
      </c>
      <c r="C378" s="398">
        <v>4</v>
      </c>
      <c r="D378" s="398">
        <v>12</v>
      </c>
      <c r="E378" s="398">
        <v>4</v>
      </c>
      <c r="F378" s="398">
        <v>12</v>
      </c>
      <c r="G378" s="398"/>
      <c r="H378" s="398"/>
      <c r="I378" s="397" t="s">
        <v>1072</v>
      </c>
      <c r="J378" s="397" t="s">
        <v>320</v>
      </c>
    </row>
    <row r="379" spans="1:10" s="384" customFormat="1" hidden="1" x14ac:dyDescent="0.25">
      <c r="A379" s="396"/>
      <c r="B379" s="397" t="s">
        <v>2466</v>
      </c>
      <c r="C379" s="398">
        <v>14</v>
      </c>
      <c r="D379" s="398">
        <v>31</v>
      </c>
      <c r="E379" s="398"/>
      <c r="F379" s="398"/>
      <c r="G379" s="398">
        <v>14</v>
      </c>
      <c r="H379" s="398">
        <v>31</v>
      </c>
      <c r="I379" s="397" t="s">
        <v>1026</v>
      </c>
      <c r="J379" s="397" t="s">
        <v>320</v>
      </c>
    </row>
    <row r="380" spans="1:10" s="384" customFormat="1" hidden="1" x14ac:dyDescent="0.25">
      <c r="A380" s="396"/>
      <c r="B380" s="397" t="s">
        <v>2467</v>
      </c>
      <c r="C380" s="398">
        <v>8</v>
      </c>
      <c r="D380" s="398">
        <v>22</v>
      </c>
      <c r="E380" s="398"/>
      <c r="F380" s="398"/>
      <c r="G380" s="398">
        <v>8</v>
      </c>
      <c r="H380" s="398">
        <v>22</v>
      </c>
      <c r="I380" s="397" t="s">
        <v>2468</v>
      </c>
      <c r="J380" s="397" t="s">
        <v>320</v>
      </c>
    </row>
    <row r="381" spans="1:10" s="384" customFormat="1" hidden="1" x14ac:dyDescent="0.25">
      <c r="A381" s="396"/>
      <c r="B381" s="397" t="s">
        <v>2469</v>
      </c>
      <c r="C381" s="398">
        <v>6</v>
      </c>
      <c r="D381" s="398">
        <v>17</v>
      </c>
      <c r="E381" s="398"/>
      <c r="F381" s="398"/>
      <c r="G381" s="398">
        <v>6</v>
      </c>
      <c r="H381" s="398">
        <v>17</v>
      </c>
      <c r="I381" s="397" t="s">
        <v>273</v>
      </c>
      <c r="J381" s="397" t="s">
        <v>320</v>
      </c>
    </row>
    <row r="382" spans="1:10" s="384" customFormat="1" hidden="1" x14ac:dyDescent="0.25">
      <c r="A382" s="396"/>
      <c r="B382" s="397" t="s">
        <v>2470</v>
      </c>
      <c r="C382" s="398">
        <v>18</v>
      </c>
      <c r="D382" s="398">
        <v>39</v>
      </c>
      <c r="E382" s="398">
        <v>18</v>
      </c>
      <c r="F382" s="398">
        <v>39</v>
      </c>
      <c r="G382" s="398"/>
      <c r="H382" s="398"/>
      <c r="I382" s="397" t="s">
        <v>1072</v>
      </c>
      <c r="J382" s="397" t="s">
        <v>320</v>
      </c>
    </row>
    <row r="383" spans="1:10" s="384" customFormat="1" hidden="1" x14ac:dyDescent="0.25">
      <c r="A383" s="396"/>
      <c r="B383" s="397" t="s">
        <v>2471</v>
      </c>
      <c r="C383" s="398">
        <v>13</v>
      </c>
      <c r="D383" s="398">
        <v>21</v>
      </c>
      <c r="E383" s="398"/>
      <c r="F383" s="398"/>
      <c r="G383" s="398">
        <v>13</v>
      </c>
      <c r="H383" s="398">
        <v>21</v>
      </c>
      <c r="I383" s="397" t="s">
        <v>2472</v>
      </c>
      <c r="J383" s="397" t="s">
        <v>320</v>
      </c>
    </row>
    <row r="384" spans="1:10" s="384" customFormat="1" hidden="1" x14ac:dyDescent="0.25">
      <c r="A384" s="396"/>
      <c r="B384" s="397" t="s">
        <v>2473</v>
      </c>
      <c r="C384" s="398">
        <v>5</v>
      </c>
      <c r="D384" s="398">
        <v>8</v>
      </c>
      <c r="E384" s="398">
        <v>5</v>
      </c>
      <c r="F384" s="398">
        <v>8</v>
      </c>
      <c r="G384" s="398"/>
      <c r="H384" s="398"/>
      <c r="I384" s="397" t="s">
        <v>1072</v>
      </c>
      <c r="J384" s="397" t="s">
        <v>320</v>
      </c>
    </row>
    <row r="385" spans="1:10" s="384" customFormat="1" hidden="1" x14ac:dyDescent="0.25">
      <c r="A385" s="396"/>
      <c r="B385" s="397" t="s">
        <v>2474</v>
      </c>
      <c r="C385" s="398">
        <v>13</v>
      </c>
      <c r="D385" s="398">
        <v>35</v>
      </c>
      <c r="E385" s="398">
        <v>13</v>
      </c>
      <c r="F385" s="398">
        <v>35</v>
      </c>
      <c r="G385" s="398"/>
      <c r="H385" s="398"/>
      <c r="I385" s="397" t="s">
        <v>1072</v>
      </c>
      <c r="J385" s="397" t="s">
        <v>320</v>
      </c>
    </row>
    <row r="386" spans="1:10" s="384" customFormat="1" hidden="1" x14ac:dyDescent="0.25">
      <c r="A386" s="396"/>
      <c r="B386" s="397" t="s">
        <v>3074</v>
      </c>
      <c r="C386" s="398">
        <v>23</v>
      </c>
      <c r="D386" s="398">
        <v>44</v>
      </c>
      <c r="E386" s="398"/>
      <c r="F386" s="398"/>
      <c r="G386" s="398">
        <v>23</v>
      </c>
      <c r="H386" s="398">
        <v>44</v>
      </c>
      <c r="I386" s="397" t="s">
        <v>2476</v>
      </c>
      <c r="J386" s="397" t="s">
        <v>320</v>
      </c>
    </row>
    <row r="387" spans="1:10" s="384" customFormat="1" hidden="1" x14ac:dyDescent="0.25">
      <c r="A387" s="393">
        <v>15</v>
      </c>
      <c r="B387" s="394" t="s">
        <v>1111</v>
      </c>
      <c r="C387" s="395">
        <f t="shared" ref="C387:H387" si="11">SUM(C388:C395)</f>
        <v>20</v>
      </c>
      <c r="D387" s="395">
        <f t="shared" si="11"/>
        <v>91</v>
      </c>
      <c r="E387" s="395">
        <f t="shared" si="11"/>
        <v>16</v>
      </c>
      <c r="F387" s="395">
        <f t="shared" si="11"/>
        <v>72</v>
      </c>
      <c r="G387" s="395">
        <f t="shared" si="11"/>
        <v>4</v>
      </c>
      <c r="H387" s="395">
        <f t="shared" si="11"/>
        <v>19</v>
      </c>
      <c r="I387" s="394"/>
      <c r="J387" s="394"/>
    </row>
    <row r="388" spans="1:10" s="384" customFormat="1" hidden="1" x14ac:dyDescent="0.25">
      <c r="A388" s="396"/>
      <c r="B388" s="397" t="s">
        <v>2477</v>
      </c>
      <c r="C388" s="398">
        <v>2</v>
      </c>
      <c r="D388" s="398">
        <v>9</v>
      </c>
      <c r="E388" s="398"/>
      <c r="F388" s="398"/>
      <c r="G388" s="398">
        <v>2</v>
      </c>
      <c r="H388" s="398">
        <v>9</v>
      </c>
      <c r="I388" s="397" t="s">
        <v>810</v>
      </c>
      <c r="J388" s="397" t="s">
        <v>320</v>
      </c>
    </row>
    <row r="389" spans="1:10" s="384" customFormat="1" hidden="1" x14ac:dyDescent="0.25">
      <c r="A389" s="396"/>
      <c r="B389" s="397" t="s">
        <v>2478</v>
      </c>
      <c r="C389" s="398">
        <v>2</v>
      </c>
      <c r="D389" s="398">
        <v>12</v>
      </c>
      <c r="E389" s="398">
        <v>2</v>
      </c>
      <c r="F389" s="398">
        <v>12</v>
      </c>
      <c r="G389" s="398"/>
      <c r="H389" s="398"/>
      <c r="I389" s="397" t="s">
        <v>2479</v>
      </c>
      <c r="J389" s="397" t="s">
        <v>320</v>
      </c>
    </row>
    <row r="390" spans="1:10" s="384" customFormat="1" hidden="1" x14ac:dyDescent="0.25">
      <c r="A390" s="396"/>
      <c r="B390" s="397" t="s">
        <v>1112</v>
      </c>
      <c r="C390" s="398">
        <v>2</v>
      </c>
      <c r="D390" s="398">
        <v>10</v>
      </c>
      <c r="E390" s="398"/>
      <c r="F390" s="398"/>
      <c r="G390" s="398">
        <v>2</v>
      </c>
      <c r="H390" s="398">
        <v>10</v>
      </c>
      <c r="I390" s="397" t="s">
        <v>2480</v>
      </c>
      <c r="J390" s="397" t="s">
        <v>320</v>
      </c>
    </row>
    <row r="391" spans="1:10" s="384" customFormat="1" hidden="1" x14ac:dyDescent="0.25">
      <c r="A391" s="396"/>
      <c r="B391" s="397" t="s">
        <v>1115</v>
      </c>
      <c r="C391" s="398">
        <v>2</v>
      </c>
      <c r="D391" s="398">
        <v>8</v>
      </c>
      <c r="E391" s="398">
        <v>2</v>
      </c>
      <c r="F391" s="398">
        <v>8</v>
      </c>
      <c r="G391" s="398"/>
      <c r="H391" s="398"/>
      <c r="I391" s="397" t="s">
        <v>2481</v>
      </c>
      <c r="J391" s="397" t="s">
        <v>320</v>
      </c>
    </row>
    <row r="392" spans="1:10" s="384" customFormat="1" hidden="1" x14ac:dyDescent="0.25">
      <c r="A392" s="396"/>
      <c r="B392" s="397" t="s">
        <v>2482</v>
      </c>
      <c r="C392" s="398">
        <v>2</v>
      </c>
      <c r="D392" s="398">
        <v>7</v>
      </c>
      <c r="E392" s="398">
        <v>2</v>
      </c>
      <c r="F392" s="398">
        <v>7</v>
      </c>
      <c r="G392" s="398"/>
      <c r="H392" s="398"/>
      <c r="I392" s="397" t="s">
        <v>2481</v>
      </c>
      <c r="J392" s="397" t="s">
        <v>320</v>
      </c>
    </row>
    <row r="393" spans="1:10" s="384" customFormat="1" hidden="1" x14ac:dyDescent="0.25">
      <c r="A393" s="396"/>
      <c r="B393" s="397" t="s">
        <v>2478</v>
      </c>
      <c r="C393" s="398">
        <v>3</v>
      </c>
      <c r="D393" s="398">
        <v>15</v>
      </c>
      <c r="E393" s="398">
        <v>3</v>
      </c>
      <c r="F393" s="398">
        <v>15</v>
      </c>
      <c r="G393" s="398"/>
      <c r="H393" s="398"/>
      <c r="I393" s="397" t="s">
        <v>2481</v>
      </c>
      <c r="J393" s="397" t="s">
        <v>320</v>
      </c>
    </row>
    <row r="394" spans="1:10" s="384" customFormat="1" hidden="1" x14ac:dyDescent="0.25">
      <c r="A394" s="396"/>
      <c r="B394" s="397" t="s">
        <v>3075</v>
      </c>
      <c r="C394" s="398">
        <v>2</v>
      </c>
      <c r="D394" s="398">
        <v>11</v>
      </c>
      <c r="E394" s="398">
        <v>2</v>
      </c>
      <c r="F394" s="398">
        <v>11</v>
      </c>
      <c r="G394" s="398"/>
      <c r="H394" s="398"/>
      <c r="I394" s="397" t="s">
        <v>2481</v>
      </c>
      <c r="J394" s="397" t="s">
        <v>320</v>
      </c>
    </row>
    <row r="395" spans="1:10" s="384" customFormat="1" hidden="1" x14ac:dyDescent="0.25">
      <c r="A395" s="396"/>
      <c r="B395" s="397" t="s">
        <v>2483</v>
      </c>
      <c r="C395" s="398">
        <v>5</v>
      </c>
      <c r="D395" s="398">
        <v>19</v>
      </c>
      <c r="E395" s="398">
        <v>5</v>
      </c>
      <c r="F395" s="398">
        <v>19</v>
      </c>
      <c r="G395" s="398"/>
      <c r="H395" s="398"/>
      <c r="I395" s="397" t="s">
        <v>2481</v>
      </c>
      <c r="J395" s="397" t="s">
        <v>320</v>
      </c>
    </row>
    <row r="396" spans="1:10" s="384" customFormat="1" x14ac:dyDescent="0.2">
      <c r="A396" s="381">
        <v>3</v>
      </c>
      <c r="B396" s="382" t="s">
        <v>1900</v>
      </c>
      <c r="C396" s="383">
        <f t="shared" ref="C396:H396" si="12">SUM(C397:C408)</f>
        <v>2411</v>
      </c>
      <c r="D396" s="383">
        <f t="shared" si="12"/>
        <v>9743</v>
      </c>
      <c r="E396" s="383">
        <f t="shared" si="12"/>
        <v>892</v>
      </c>
      <c r="F396" s="383">
        <f t="shared" si="12"/>
        <v>4061</v>
      </c>
      <c r="G396" s="383">
        <f t="shared" si="12"/>
        <v>1519</v>
      </c>
      <c r="H396" s="383">
        <f t="shared" si="12"/>
        <v>5682</v>
      </c>
      <c r="I396" s="399"/>
      <c r="J396" s="399"/>
    </row>
    <row r="397" spans="1:10" s="384" customFormat="1" ht="63" hidden="1" x14ac:dyDescent="0.2">
      <c r="A397" s="388">
        <v>1</v>
      </c>
      <c r="B397" s="387" t="s">
        <v>457</v>
      </c>
      <c r="C397" s="389">
        <v>383</v>
      </c>
      <c r="D397" s="389">
        <v>1435</v>
      </c>
      <c r="E397" s="389">
        <v>262</v>
      </c>
      <c r="F397" s="389">
        <v>1044</v>
      </c>
      <c r="G397" s="389">
        <v>121</v>
      </c>
      <c r="H397" s="389">
        <v>391</v>
      </c>
      <c r="I397" s="387" t="s">
        <v>3076</v>
      </c>
      <c r="J397" s="387" t="s">
        <v>458</v>
      </c>
    </row>
    <row r="398" spans="1:10" s="384" customFormat="1" ht="31.5" hidden="1" x14ac:dyDescent="0.2">
      <c r="A398" s="388">
        <v>2</v>
      </c>
      <c r="B398" s="387" t="s">
        <v>459</v>
      </c>
      <c r="C398" s="389">
        <v>68</v>
      </c>
      <c r="D398" s="389">
        <v>252</v>
      </c>
      <c r="E398" s="389">
        <v>26</v>
      </c>
      <c r="F398" s="389">
        <v>94</v>
      </c>
      <c r="G398" s="389">
        <v>42</v>
      </c>
      <c r="H398" s="389">
        <v>158</v>
      </c>
      <c r="I398" s="387" t="s">
        <v>3077</v>
      </c>
      <c r="J398" s="387" t="s">
        <v>458</v>
      </c>
    </row>
    <row r="399" spans="1:10" s="384" customFormat="1" ht="31.5" hidden="1" x14ac:dyDescent="0.2">
      <c r="A399" s="388">
        <v>3</v>
      </c>
      <c r="B399" s="387" t="s">
        <v>460</v>
      </c>
      <c r="C399" s="389">
        <v>73</v>
      </c>
      <c r="D399" s="389">
        <v>192</v>
      </c>
      <c r="E399" s="389"/>
      <c r="F399" s="389"/>
      <c r="G399" s="389">
        <v>73</v>
      </c>
      <c r="H399" s="389">
        <v>192</v>
      </c>
      <c r="I399" s="387" t="s">
        <v>3078</v>
      </c>
      <c r="J399" s="387" t="s">
        <v>458</v>
      </c>
    </row>
    <row r="400" spans="1:10" s="384" customFormat="1" ht="31.5" hidden="1" x14ac:dyDescent="0.2">
      <c r="A400" s="388">
        <v>4</v>
      </c>
      <c r="B400" s="387" t="s">
        <v>461</v>
      </c>
      <c r="C400" s="389">
        <v>21</v>
      </c>
      <c r="D400" s="389">
        <v>84</v>
      </c>
      <c r="E400" s="389">
        <v>21</v>
      </c>
      <c r="F400" s="389">
        <v>84</v>
      </c>
      <c r="G400" s="389"/>
      <c r="H400" s="389"/>
      <c r="I400" s="387" t="s">
        <v>3079</v>
      </c>
      <c r="J400" s="387" t="s">
        <v>3080</v>
      </c>
    </row>
    <row r="401" spans="1:10" s="384" customFormat="1" ht="63" hidden="1" x14ac:dyDescent="0.2">
      <c r="A401" s="388">
        <v>5</v>
      </c>
      <c r="B401" s="387" t="s">
        <v>462</v>
      </c>
      <c r="C401" s="389">
        <v>595</v>
      </c>
      <c r="D401" s="389">
        <v>2910</v>
      </c>
      <c r="E401" s="389">
        <v>383</v>
      </c>
      <c r="F401" s="389">
        <v>1891</v>
      </c>
      <c r="G401" s="389">
        <v>212</v>
      </c>
      <c r="H401" s="389">
        <v>1019</v>
      </c>
      <c r="I401" s="387" t="s">
        <v>3081</v>
      </c>
      <c r="J401" s="387" t="s">
        <v>458</v>
      </c>
    </row>
    <row r="402" spans="1:10" s="384" customFormat="1" ht="94.5" hidden="1" x14ac:dyDescent="0.2">
      <c r="A402" s="388">
        <v>6</v>
      </c>
      <c r="B402" s="387" t="s">
        <v>463</v>
      </c>
      <c r="C402" s="389">
        <v>217</v>
      </c>
      <c r="D402" s="389">
        <v>686</v>
      </c>
      <c r="E402" s="389">
        <v>42</v>
      </c>
      <c r="F402" s="389">
        <v>140</v>
      </c>
      <c r="G402" s="389">
        <v>175</v>
      </c>
      <c r="H402" s="389">
        <v>546</v>
      </c>
      <c r="I402" s="387" t="s">
        <v>3082</v>
      </c>
      <c r="J402" s="387" t="s">
        <v>458</v>
      </c>
    </row>
    <row r="403" spans="1:10" s="384" customFormat="1" ht="63" hidden="1" x14ac:dyDescent="0.2">
      <c r="A403" s="388">
        <v>7</v>
      </c>
      <c r="B403" s="387" t="s">
        <v>464</v>
      </c>
      <c r="C403" s="389">
        <v>401</v>
      </c>
      <c r="D403" s="389">
        <v>1304</v>
      </c>
      <c r="E403" s="389">
        <v>0</v>
      </c>
      <c r="F403" s="389">
        <v>0</v>
      </c>
      <c r="G403" s="389">
        <v>401</v>
      </c>
      <c r="H403" s="389">
        <v>1304</v>
      </c>
      <c r="I403" s="387" t="s">
        <v>465</v>
      </c>
      <c r="J403" s="387" t="s">
        <v>458</v>
      </c>
    </row>
    <row r="404" spans="1:10" s="384" customFormat="1" ht="63" hidden="1" x14ac:dyDescent="0.2">
      <c r="A404" s="388">
        <v>8</v>
      </c>
      <c r="B404" s="387" t="s">
        <v>466</v>
      </c>
      <c r="C404" s="389">
        <v>31</v>
      </c>
      <c r="D404" s="389">
        <v>119</v>
      </c>
      <c r="E404" s="389">
        <v>8</v>
      </c>
      <c r="F404" s="389">
        <v>31</v>
      </c>
      <c r="G404" s="389">
        <v>23</v>
      </c>
      <c r="H404" s="389">
        <v>88</v>
      </c>
      <c r="I404" s="387" t="s">
        <v>3083</v>
      </c>
      <c r="J404" s="387" t="s">
        <v>3080</v>
      </c>
    </row>
    <row r="405" spans="1:10" s="384" customFormat="1" ht="63" hidden="1" x14ac:dyDescent="0.2">
      <c r="A405" s="388">
        <v>9</v>
      </c>
      <c r="B405" s="387" t="s">
        <v>467</v>
      </c>
      <c r="C405" s="389">
        <v>410</v>
      </c>
      <c r="D405" s="389">
        <v>2050</v>
      </c>
      <c r="E405" s="389">
        <v>136</v>
      </c>
      <c r="F405" s="389">
        <v>680</v>
      </c>
      <c r="G405" s="389">
        <v>274</v>
      </c>
      <c r="H405" s="389">
        <v>1370</v>
      </c>
      <c r="I405" s="387" t="s">
        <v>3084</v>
      </c>
      <c r="J405" s="387" t="s">
        <v>458</v>
      </c>
    </row>
    <row r="406" spans="1:10" s="384" customFormat="1" ht="63" hidden="1" x14ac:dyDescent="0.2">
      <c r="A406" s="388">
        <v>10</v>
      </c>
      <c r="B406" s="387" t="s">
        <v>468</v>
      </c>
      <c r="C406" s="389">
        <v>146</v>
      </c>
      <c r="D406" s="389">
        <v>384</v>
      </c>
      <c r="E406" s="389"/>
      <c r="F406" s="389"/>
      <c r="G406" s="389">
        <v>146</v>
      </c>
      <c r="H406" s="389">
        <v>384</v>
      </c>
      <c r="I406" s="387" t="s">
        <v>469</v>
      </c>
      <c r="J406" s="387" t="s">
        <v>458</v>
      </c>
    </row>
    <row r="407" spans="1:10" s="384" customFormat="1" hidden="1" x14ac:dyDescent="0.2">
      <c r="A407" s="388">
        <v>11</v>
      </c>
      <c r="B407" s="387" t="s">
        <v>470</v>
      </c>
      <c r="C407" s="389">
        <v>44</v>
      </c>
      <c r="D407" s="389">
        <v>206</v>
      </c>
      <c r="E407" s="389"/>
      <c r="F407" s="389"/>
      <c r="G407" s="389">
        <v>44</v>
      </c>
      <c r="H407" s="389">
        <v>206</v>
      </c>
      <c r="I407" s="387" t="s">
        <v>3085</v>
      </c>
      <c r="J407" s="387" t="s">
        <v>3080</v>
      </c>
    </row>
    <row r="408" spans="1:10" s="384" customFormat="1" ht="47.25" hidden="1" x14ac:dyDescent="0.2">
      <c r="A408" s="388">
        <v>12</v>
      </c>
      <c r="B408" s="387" t="s">
        <v>471</v>
      </c>
      <c r="C408" s="389">
        <v>22</v>
      </c>
      <c r="D408" s="389">
        <v>121</v>
      </c>
      <c r="E408" s="389">
        <v>14</v>
      </c>
      <c r="F408" s="389">
        <v>97</v>
      </c>
      <c r="G408" s="389">
        <v>8</v>
      </c>
      <c r="H408" s="389">
        <v>24</v>
      </c>
      <c r="I408" s="387" t="s">
        <v>3086</v>
      </c>
      <c r="J408" s="387" t="s">
        <v>458</v>
      </c>
    </row>
    <row r="409" spans="1:10" s="384" customFormat="1" x14ac:dyDescent="0.2">
      <c r="A409" s="390">
        <v>4</v>
      </c>
      <c r="B409" s="391" t="s">
        <v>956</v>
      </c>
      <c r="C409" s="392">
        <v>1391</v>
      </c>
      <c r="D409" s="392">
        <v>5684</v>
      </c>
      <c r="E409" s="392" t="s">
        <v>3087</v>
      </c>
      <c r="F409" s="392">
        <v>2352</v>
      </c>
      <c r="G409" s="392" t="s">
        <v>3088</v>
      </c>
      <c r="H409" s="392">
        <v>3332</v>
      </c>
      <c r="I409" s="391"/>
      <c r="J409" s="391"/>
    </row>
    <row r="410" spans="1:10" s="384" customFormat="1" hidden="1" x14ac:dyDescent="0.2">
      <c r="A410" s="393">
        <v>1</v>
      </c>
      <c r="B410" s="400" t="s">
        <v>2496</v>
      </c>
      <c r="C410" s="395" t="s">
        <v>3089</v>
      </c>
      <c r="D410" s="395" t="s">
        <v>3090</v>
      </c>
      <c r="E410" s="395" t="s">
        <v>2499</v>
      </c>
      <c r="F410" s="395" t="s">
        <v>2500</v>
      </c>
      <c r="G410" s="395" t="s">
        <v>2549</v>
      </c>
      <c r="H410" s="395" t="s">
        <v>3091</v>
      </c>
      <c r="I410" s="401"/>
      <c r="J410" s="401"/>
    </row>
    <row r="411" spans="1:10" s="384" customFormat="1" hidden="1" x14ac:dyDescent="0.2">
      <c r="A411" s="396"/>
      <c r="B411" s="402" t="s">
        <v>2503</v>
      </c>
      <c r="C411" s="398" t="s">
        <v>2510</v>
      </c>
      <c r="D411" s="398" t="s">
        <v>2516</v>
      </c>
      <c r="E411" s="398" t="s">
        <v>2506</v>
      </c>
      <c r="F411" s="398" t="s">
        <v>2506</v>
      </c>
      <c r="G411" s="398" t="s">
        <v>2510</v>
      </c>
      <c r="H411" s="398" t="s">
        <v>2516</v>
      </c>
      <c r="I411" s="403" t="s">
        <v>1023</v>
      </c>
      <c r="J411" s="403" t="s">
        <v>3092</v>
      </c>
    </row>
    <row r="412" spans="1:10" s="384" customFormat="1" hidden="1" x14ac:dyDescent="0.2">
      <c r="A412" s="396"/>
      <c r="B412" s="402" t="s">
        <v>2507</v>
      </c>
      <c r="C412" s="398" t="s">
        <v>2504</v>
      </c>
      <c r="D412" s="398" t="s">
        <v>2508</v>
      </c>
      <c r="E412" s="398" t="s">
        <v>2509</v>
      </c>
      <c r="F412" s="398" t="s">
        <v>2510</v>
      </c>
      <c r="G412" s="398" t="s">
        <v>2511</v>
      </c>
      <c r="H412" s="398" t="s">
        <v>2512</v>
      </c>
      <c r="I412" s="403" t="s">
        <v>2513</v>
      </c>
      <c r="J412" s="403" t="s">
        <v>3092</v>
      </c>
    </row>
    <row r="413" spans="1:10" s="384" customFormat="1" hidden="1" x14ac:dyDescent="0.2">
      <c r="A413" s="396"/>
      <c r="B413" s="402" t="s">
        <v>2514</v>
      </c>
      <c r="C413" s="398" t="s">
        <v>2515</v>
      </c>
      <c r="D413" s="398" t="s">
        <v>2516</v>
      </c>
      <c r="E413" s="398" t="s">
        <v>2506</v>
      </c>
      <c r="F413" s="398" t="s">
        <v>2506</v>
      </c>
      <c r="G413" s="398" t="s">
        <v>2515</v>
      </c>
      <c r="H413" s="398" t="s">
        <v>2516</v>
      </c>
      <c r="I413" s="403" t="s">
        <v>1023</v>
      </c>
      <c r="J413" s="403" t="s">
        <v>3092</v>
      </c>
    </row>
    <row r="414" spans="1:10" s="384" customFormat="1" hidden="1" x14ac:dyDescent="0.2">
      <c r="A414" s="396"/>
      <c r="B414" s="402" t="s">
        <v>968</v>
      </c>
      <c r="C414" s="398" t="s">
        <v>2524</v>
      </c>
      <c r="D414" s="398" t="s">
        <v>2515</v>
      </c>
      <c r="E414" s="398" t="s">
        <v>2506</v>
      </c>
      <c r="F414" s="398" t="s">
        <v>2506</v>
      </c>
      <c r="G414" s="398" t="s">
        <v>2524</v>
      </c>
      <c r="H414" s="398" t="s">
        <v>2515</v>
      </c>
      <c r="I414" s="403" t="s">
        <v>2517</v>
      </c>
      <c r="J414" s="403" t="s">
        <v>3092</v>
      </c>
    </row>
    <row r="415" spans="1:10" s="384" customFormat="1" hidden="1" x14ac:dyDescent="0.2">
      <c r="A415" s="396"/>
      <c r="B415" s="402" t="s">
        <v>967</v>
      </c>
      <c r="C415" s="398" t="s">
        <v>2515</v>
      </c>
      <c r="D415" s="398" t="s">
        <v>2518</v>
      </c>
      <c r="E415" s="398" t="s">
        <v>2506</v>
      </c>
      <c r="F415" s="398" t="s">
        <v>2506</v>
      </c>
      <c r="G415" s="398" t="s">
        <v>2515</v>
      </c>
      <c r="H415" s="398" t="s">
        <v>2518</v>
      </c>
      <c r="I415" s="403" t="s">
        <v>1023</v>
      </c>
      <c r="J415" s="403" t="s">
        <v>3092</v>
      </c>
    </row>
    <row r="416" spans="1:10" s="384" customFormat="1" hidden="1" x14ac:dyDescent="0.2">
      <c r="A416" s="396"/>
      <c r="B416" s="402" t="s">
        <v>969</v>
      </c>
      <c r="C416" s="398" t="s">
        <v>2519</v>
      </c>
      <c r="D416" s="398" t="s">
        <v>2505</v>
      </c>
      <c r="E416" s="398" t="s">
        <v>2509</v>
      </c>
      <c r="F416" s="398" t="s">
        <v>2520</v>
      </c>
      <c r="G416" s="398" t="s">
        <v>2520</v>
      </c>
      <c r="H416" s="398" t="s">
        <v>2510</v>
      </c>
      <c r="I416" s="403" t="s">
        <v>2521</v>
      </c>
      <c r="J416" s="403" t="s">
        <v>3092</v>
      </c>
    </row>
    <row r="417" spans="1:10" s="384" customFormat="1" hidden="1" x14ac:dyDescent="0.2">
      <c r="A417" s="396"/>
      <c r="B417" s="402" t="s">
        <v>2522</v>
      </c>
      <c r="C417" s="398" t="s">
        <v>2520</v>
      </c>
      <c r="D417" s="398" t="s">
        <v>2519</v>
      </c>
      <c r="E417" s="398" t="s">
        <v>2506</v>
      </c>
      <c r="F417" s="398" t="s">
        <v>2506</v>
      </c>
      <c r="G417" s="398" t="s">
        <v>2520</v>
      </c>
      <c r="H417" s="398" t="s">
        <v>2519</v>
      </c>
      <c r="I417" s="403" t="s">
        <v>1023</v>
      </c>
      <c r="J417" s="403" t="s">
        <v>3092</v>
      </c>
    </row>
    <row r="418" spans="1:10" s="384" customFormat="1" hidden="1" x14ac:dyDescent="0.2">
      <c r="A418" s="396"/>
      <c r="B418" s="402" t="s">
        <v>2523</v>
      </c>
      <c r="C418" s="398" t="s">
        <v>2524</v>
      </c>
      <c r="D418" s="398" t="s">
        <v>2520</v>
      </c>
      <c r="E418" s="398" t="s">
        <v>2506</v>
      </c>
      <c r="F418" s="398" t="s">
        <v>2506</v>
      </c>
      <c r="G418" s="398" t="s">
        <v>2524</v>
      </c>
      <c r="H418" s="398" t="s">
        <v>2520</v>
      </c>
      <c r="I418" s="403" t="s">
        <v>1023</v>
      </c>
      <c r="J418" s="403" t="s">
        <v>3092</v>
      </c>
    </row>
    <row r="419" spans="1:10" s="384" customFormat="1" hidden="1" x14ac:dyDescent="0.2">
      <c r="A419" s="396"/>
      <c r="B419" s="402" t="s">
        <v>2525</v>
      </c>
      <c r="C419" s="398" t="s">
        <v>2520</v>
      </c>
      <c r="D419" s="398" t="s">
        <v>2499</v>
      </c>
      <c r="E419" s="398" t="s">
        <v>2515</v>
      </c>
      <c r="F419" s="398" t="s">
        <v>2504</v>
      </c>
      <c r="G419" s="398" t="s">
        <v>2708</v>
      </c>
      <c r="H419" s="398" t="s">
        <v>2509</v>
      </c>
      <c r="I419" s="403" t="s">
        <v>2526</v>
      </c>
      <c r="J419" s="403" t="s">
        <v>3092</v>
      </c>
    </row>
    <row r="420" spans="1:10" s="384" customFormat="1" hidden="1" x14ac:dyDescent="0.2">
      <c r="A420" s="396"/>
      <c r="B420" s="402" t="s">
        <v>2527</v>
      </c>
      <c r="C420" s="398" t="s">
        <v>2515</v>
      </c>
      <c r="D420" s="398" t="s">
        <v>2505</v>
      </c>
      <c r="E420" s="398" t="s">
        <v>2509</v>
      </c>
      <c r="F420" s="398" t="s">
        <v>2504</v>
      </c>
      <c r="G420" s="398" t="s">
        <v>2509</v>
      </c>
      <c r="H420" s="398" t="s">
        <v>2511</v>
      </c>
      <c r="I420" s="403" t="s">
        <v>2528</v>
      </c>
      <c r="J420" s="403" t="s">
        <v>3092</v>
      </c>
    </row>
    <row r="421" spans="1:10" s="384" customFormat="1" hidden="1" x14ac:dyDescent="0.2">
      <c r="A421" s="396"/>
      <c r="B421" s="402" t="s">
        <v>3093</v>
      </c>
      <c r="C421" s="398" t="s">
        <v>2519</v>
      </c>
      <c r="D421" s="398" t="s">
        <v>2516</v>
      </c>
      <c r="E421" s="398" t="s">
        <v>2506</v>
      </c>
      <c r="F421" s="398" t="s">
        <v>2506</v>
      </c>
      <c r="G421" s="398" t="s">
        <v>2519</v>
      </c>
      <c r="H421" s="398" t="s">
        <v>2516</v>
      </c>
      <c r="I421" s="403" t="s">
        <v>2530</v>
      </c>
      <c r="J421" s="403" t="s">
        <v>3092</v>
      </c>
    </row>
    <row r="422" spans="1:10" s="384" customFormat="1" hidden="1" x14ac:dyDescent="0.2">
      <c r="A422" s="396"/>
      <c r="B422" s="402" t="s">
        <v>970</v>
      </c>
      <c r="C422" s="398" t="s">
        <v>2504</v>
      </c>
      <c r="D422" s="398" t="s">
        <v>2505</v>
      </c>
      <c r="E422" s="398" t="s">
        <v>2506</v>
      </c>
      <c r="F422" s="398" t="s">
        <v>2506</v>
      </c>
      <c r="G422" s="398" t="s">
        <v>2504</v>
      </c>
      <c r="H422" s="398" t="s">
        <v>2505</v>
      </c>
      <c r="I422" s="403" t="s">
        <v>1023</v>
      </c>
      <c r="J422" s="403" t="s">
        <v>3092</v>
      </c>
    </row>
    <row r="423" spans="1:10" s="384" customFormat="1" hidden="1" x14ac:dyDescent="0.2">
      <c r="A423" s="393">
        <v>2</v>
      </c>
      <c r="B423" s="400" t="s">
        <v>2531</v>
      </c>
      <c r="C423" s="395" t="s">
        <v>3094</v>
      </c>
      <c r="D423" s="395" t="s">
        <v>3095</v>
      </c>
      <c r="E423" s="395" t="s">
        <v>2668</v>
      </c>
      <c r="F423" s="395" t="s">
        <v>2535</v>
      </c>
      <c r="G423" s="395" t="s">
        <v>2545</v>
      </c>
      <c r="H423" s="395" t="s">
        <v>3094</v>
      </c>
      <c r="I423" s="401"/>
      <c r="J423" s="401"/>
    </row>
    <row r="424" spans="1:10" s="384" customFormat="1" hidden="1" x14ac:dyDescent="0.2">
      <c r="A424" s="396"/>
      <c r="B424" s="402" t="s">
        <v>2538</v>
      </c>
      <c r="C424" s="398" t="s">
        <v>3096</v>
      </c>
      <c r="D424" s="398" t="s">
        <v>3097</v>
      </c>
      <c r="E424" s="398" t="s">
        <v>2541</v>
      </c>
      <c r="F424" s="398" t="s">
        <v>3098</v>
      </c>
      <c r="G424" s="398" t="s">
        <v>2545</v>
      </c>
      <c r="H424" s="398" t="s">
        <v>3094</v>
      </c>
      <c r="I424" s="403" t="s">
        <v>2543</v>
      </c>
      <c r="J424" s="403" t="s">
        <v>605</v>
      </c>
    </row>
    <row r="425" spans="1:10" s="384" customFormat="1" hidden="1" x14ac:dyDescent="0.2">
      <c r="A425" s="396"/>
      <c r="B425" s="402" t="s">
        <v>2544</v>
      </c>
      <c r="C425" s="398" t="s">
        <v>2500</v>
      </c>
      <c r="D425" s="398" t="s">
        <v>3094</v>
      </c>
      <c r="E425" s="398" t="s">
        <v>2500</v>
      </c>
      <c r="F425" s="398" t="s">
        <v>3094</v>
      </c>
      <c r="G425" s="398" t="s">
        <v>2506</v>
      </c>
      <c r="H425" s="398" t="s">
        <v>2506</v>
      </c>
      <c r="I425" s="403" t="s">
        <v>2547</v>
      </c>
      <c r="J425" s="403" t="s">
        <v>605</v>
      </c>
    </row>
    <row r="426" spans="1:10" s="384" customFormat="1" hidden="1" x14ac:dyDescent="0.2">
      <c r="A426" s="396"/>
      <c r="B426" s="402" t="s">
        <v>3099</v>
      </c>
      <c r="C426" s="398" t="s">
        <v>2505</v>
      </c>
      <c r="D426" s="398" t="s">
        <v>2672</v>
      </c>
      <c r="E426" s="398" t="s">
        <v>2505</v>
      </c>
      <c r="F426" s="398" t="s">
        <v>2672</v>
      </c>
      <c r="G426" s="398" t="s">
        <v>2506</v>
      </c>
      <c r="H426" s="398" t="s">
        <v>2506</v>
      </c>
      <c r="I426" s="403" t="s">
        <v>3100</v>
      </c>
      <c r="J426" s="403" t="s">
        <v>605</v>
      </c>
    </row>
    <row r="427" spans="1:10" s="384" customFormat="1" hidden="1" x14ac:dyDescent="0.2">
      <c r="A427" s="396"/>
      <c r="B427" s="402" t="s">
        <v>2551</v>
      </c>
      <c r="C427" s="398" t="s">
        <v>2504</v>
      </c>
      <c r="D427" s="398" t="s">
        <v>2552</v>
      </c>
      <c r="E427" s="398" t="s">
        <v>2504</v>
      </c>
      <c r="F427" s="398" t="s">
        <v>2552</v>
      </c>
      <c r="G427" s="398" t="s">
        <v>2506</v>
      </c>
      <c r="H427" s="398" t="s">
        <v>2506</v>
      </c>
      <c r="I427" s="403" t="s">
        <v>3101</v>
      </c>
      <c r="J427" s="403" t="s">
        <v>605</v>
      </c>
    </row>
    <row r="428" spans="1:10" s="384" customFormat="1" hidden="1" x14ac:dyDescent="0.2">
      <c r="A428" s="396"/>
      <c r="B428" s="402" t="s">
        <v>2554</v>
      </c>
      <c r="C428" s="398" t="s">
        <v>2555</v>
      </c>
      <c r="D428" s="398" t="s">
        <v>3102</v>
      </c>
      <c r="E428" s="398" t="s">
        <v>2555</v>
      </c>
      <c r="F428" s="398" t="s">
        <v>3102</v>
      </c>
      <c r="G428" s="398" t="s">
        <v>2506</v>
      </c>
      <c r="H428" s="398" t="s">
        <v>2506</v>
      </c>
      <c r="I428" s="403" t="s">
        <v>1023</v>
      </c>
      <c r="J428" s="403" t="s">
        <v>605</v>
      </c>
    </row>
    <row r="429" spans="1:10" s="384" customFormat="1" ht="31.5" hidden="1" x14ac:dyDescent="0.2">
      <c r="A429" s="396"/>
      <c r="B429" s="402" t="s">
        <v>2557</v>
      </c>
      <c r="C429" s="398" t="s">
        <v>2516</v>
      </c>
      <c r="D429" s="398" t="s">
        <v>3103</v>
      </c>
      <c r="E429" s="398" t="s">
        <v>2516</v>
      </c>
      <c r="F429" s="398" t="s">
        <v>3103</v>
      </c>
      <c r="G429" s="398" t="s">
        <v>2506</v>
      </c>
      <c r="H429" s="398" t="s">
        <v>2506</v>
      </c>
      <c r="I429" s="403" t="s">
        <v>2559</v>
      </c>
      <c r="J429" s="403" t="s">
        <v>605</v>
      </c>
    </row>
    <row r="430" spans="1:10" s="384" customFormat="1" hidden="1" x14ac:dyDescent="0.2">
      <c r="A430" s="396"/>
      <c r="B430" s="402" t="s">
        <v>994</v>
      </c>
      <c r="C430" s="398" t="s">
        <v>2518</v>
      </c>
      <c r="D430" s="398" t="s">
        <v>2539</v>
      </c>
      <c r="E430" s="398" t="s">
        <v>2518</v>
      </c>
      <c r="F430" s="398" t="s">
        <v>2539</v>
      </c>
      <c r="G430" s="398" t="s">
        <v>2506</v>
      </c>
      <c r="H430" s="398" t="s">
        <v>2506</v>
      </c>
      <c r="I430" s="403" t="s">
        <v>2562</v>
      </c>
      <c r="J430" s="403" t="s">
        <v>605</v>
      </c>
    </row>
    <row r="431" spans="1:10" s="384" customFormat="1" hidden="1" x14ac:dyDescent="0.2">
      <c r="A431" s="393">
        <v>3</v>
      </c>
      <c r="B431" s="400" t="s">
        <v>2563</v>
      </c>
      <c r="C431" s="395" t="s">
        <v>3104</v>
      </c>
      <c r="D431" s="395" t="s">
        <v>3105</v>
      </c>
      <c r="E431" s="395" t="s">
        <v>3106</v>
      </c>
      <c r="F431" s="395" t="s">
        <v>3107</v>
      </c>
      <c r="G431" s="395" t="s">
        <v>3108</v>
      </c>
      <c r="H431" s="395" t="s">
        <v>2635</v>
      </c>
      <c r="I431" s="401"/>
      <c r="J431" s="401"/>
    </row>
    <row r="432" spans="1:10" s="384" customFormat="1" hidden="1" x14ac:dyDescent="0.2">
      <c r="A432" s="396"/>
      <c r="B432" s="402" t="s">
        <v>989</v>
      </c>
      <c r="C432" s="398" t="s">
        <v>2654</v>
      </c>
      <c r="D432" s="398" t="s">
        <v>2534</v>
      </c>
      <c r="E432" s="398" t="s">
        <v>2508</v>
      </c>
      <c r="F432" s="398" t="s">
        <v>3109</v>
      </c>
      <c r="G432" s="398" t="s">
        <v>2516</v>
      </c>
      <c r="H432" s="398" t="s">
        <v>2561</v>
      </c>
      <c r="I432" s="403" t="s">
        <v>1023</v>
      </c>
      <c r="J432" s="403" t="s">
        <v>504</v>
      </c>
    </row>
    <row r="433" spans="1:10" s="384" customFormat="1" hidden="1" x14ac:dyDescent="0.2">
      <c r="A433" s="396"/>
      <c r="B433" s="402" t="s">
        <v>313</v>
      </c>
      <c r="C433" s="398" t="s">
        <v>3110</v>
      </c>
      <c r="D433" s="398" t="s">
        <v>3111</v>
      </c>
      <c r="E433" s="398" t="s">
        <v>2510</v>
      </c>
      <c r="F433" s="398" t="s">
        <v>2536</v>
      </c>
      <c r="G433" s="398" t="s">
        <v>2589</v>
      </c>
      <c r="H433" s="398" t="s">
        <v>2686</v>
      </c>
      <c r="I433" s="403" t="s">
        <v>3112</v>
      </c>
      <c r="J433" s="403" t="s">
        <v>504</v>
      </c>
    </row>
    <row r="434" spans="1:10" s="384" customFormat="1" hidden="1" x14ac:dyDescent="0.2">
      <c r="A434" s="396"/>
      <c r="B434" s="402" t="s">
        <v>2577</v>
      </c>
      <c r="C434" s="398" t="s">
        <v>2511</v>
      </c>
      <c r="D434" s="398" t="s">
        <v>2541</v>
      </c>
      <c r="E434" s="398" t="s">
        <v>2506</v>
      </c>
      <c r="F434" s="398" t="s">
        <v>2506</v>
      </c>
      <c r="G434" s="398" t="s">
        <v>2511</v>
      </c>
      <c r="H434" s="398" t="s">
        <v>2541</v>
      </c>
      <c r="I434" s="403" t="s">
        <v>1023</v>
      </c>
      <c r="J434" s="403" t="s">
        <v>320</v>
      </c>
    </row>
    <row r="435" spans="1:10" s="384" customFormat="1" hidden="1" x14ac:dyDescent="0.2">
      <c r="A435" s="396"/>
      <c r="B435" s="402" t="s">
        <v>3113</v>
      </c>
      <c r="C435" s="398" t="s">
        <v>2504</v>
      </c>
      <c r="D435" s="398" t="s">
        <v>2613</v>
      </c>
      <c r="E435" s="398" t="s">
        <v>2504</v>
      </c>
      <c r="F435" s="398" t="s">
        <v>2613</v>
      </c>
      <c r="G435" s="398" t="s">
        <v>2506</v>
      </c>
      <c r="H435" s="398" t="s">
        <v>2506</v>
      </c>
      <c r="I435" s="403" t="s">
        <v>2580</v>
      </c>
      <c r="J435" s="403" t="s">
        <v>504</v>
      </c>
    </row>
    <row r="436" spans="1:10" s="384" customFormat="1" hidden="1" x14ac:dyDescent="0.2">
      <c r="A436" s="396"/>
      <c r="B436" s="402" t="s">
        <v>310</v>
      </c>
      <c r="C436" s="398" t="s">
        <v>2516</v>
      </c>
      <c r="D436" s="398" t="s">
        <v>3114</v>
      </c>
      <c r="E436" s="398" t="s">
        <v>2506</v>
      </c>
      <c r="F436" s="398" t="s">
        <v>2506</v>
      </c>
      <c r="G436" s="398" t="s">
        <v>2516</v>
      </c>
      <c r="H436" s="398" t="s">
        <v>3114</v>
      </c>
      <c r="I436" s="403" t="s">
        <v>1023</v>
      </c>
      <c r="J436" s="403" t="s">
        <v>504</v>
      </c>
    </row>
    <row r="437" spans="1:10" s="384" customFormat="1" hidden="1" x14ac:dyDescent="0.2">
      <c r="A437" s="396"/>
      <c r="B437" s="402" t="s">
        <v>312</v>
      </c>
      <c r="C437" s="398" t="s">
        <v>2512</v>
      </c>
      <c r="D437" s="398" t="s">
        <v>2552</v>
      </c>
      <c r="E437" s="398" t="s">
        <v>2519</v>
      </c>
      <c r="F437" s="398" t="s">
        <v>2589</v>
      </c>
      <c r="G437" s="398" t="s">
        <v>2511</v>
      </c>
      <c r="H437" s="398" t="s">
        <v>2572</v>
      </c>
      <c r="I437" s="403" t="s">
        <v>2584</v>
      </c>
      <c r="J437" s="403" t="s">
        <v>320</v>
      </c>
    </row>
    <row r="438" spans="1:10" s="384" customFormat="1" hidden="1" x14ac:dyDescent="0.2">
      <c r="A438" s="396"/>
      <c r="B438" s="402" t="s">
        <v>2585</v>
      </c>
      <c r="C438" s="398" t="s">
        <v>2520</v>
      </c>
      <c r="D438" s="398" t="s">
        <v>2586</v>
      </c>
      <c r="E438" s="398" t="s">
        <v>2506</v>
      </c>
      <c r="F438" s="398" t="s">
        <v>2506</v>
      </c>
      <c r="G438" s="398" t="s">
        <v>2520</v>
      </c>
      <c r="H438" s="398" t="s">
        <v>2586</v>
      </c>
      <c r="I438" s="403" t="s">
        <v>1023</v>
      </c>
      <c r="J438" s="403" t="s">
        <v>320</v>
      </c>
    </row>
    <row r="439" spans="1:10" s="384" customFormat="1" hidden="1" x14ac:dyDescent="0.2">
      <c r="A439" s="396"/>
      <c r="B439" s="402" t="s">
        <v>2587</v>
      </c>
      <c r="C439" s="398" t="s">
        <v>2511</v>
      </c>
      <c r="D439" s="398" t="s">
        <v>2570</v>
      </c>
      <c r="E439" s="398" t="s">
        <v>2506</v>
      </c>
      <c r="F439" s="398" t="s">
        <v>2506</v>
      </c>
      <c r="G439" s="398" t="s">
        <v>2511</v>
      </c>
      <c r="H439" s="398" t="s">
        <v>2570</v>
      </c>
      <c r="I439" s="403" t="s">
        <v>2584</v>
      </c>
      <c r="J439" s="403" t="s">
        <v>320</v>
      </c>
    </row>
    <row r="440" spans="1:10" s="384" customFormat="1" hidden="1" x14ac:dyDescent="0.2">
      <c r="A440" s="396"/>
      <c r="B440" s="402" t="s">
        <v>2588</v>
      </c>
      <c r="C440" s="398" t="s">
        <v>2520</v>
      </c>
      <c r="D440" s="398" t="s">
        <v>2500</v>
      </c>
      <c r="E440" s="398" t="s">
        <v>2506</v>
      </c>
      <c r="F440" s="398" t="s">
        <v>2506</v>
      </c>
      <c r="G440" s="398" t="s">
        <v>2520</v>
      </c>
      <c r="H440" s="398" t="s">
        <v>2500</v>
      </c>
      <c r="I440" s="403" t="s">
        <v>1023</v>
      </c>
      <c r="J440" s="403" t="s">
        <v>320</v>
      </c>
    </row>
    <row r="441" spans="1:10" s="384" customFormat="1" hidden="1" x14ac:dyDescent="0.2">
      <c r="A441" s="396"/>
      <c r="B441" s="402" t="s">
        <v>314</v>
      </c>
      <c r="C441" s="398" t="s">
        <v>2505</v>
      </c>
      <c r="D441" s="398" t="s">
        <v>2549</v>
      </c>
      <c r="E441" s="398" t="s">
        <v>2520</v>
      </c>
      <c r="F441" s="398" t="s">
        <v>2508</v>
      </c>
      <c r="G441" s="398" t="s">
        <v>2510</v>
      </c>
      <c r="H441" s="398" t="s">
        <v>2570</v>
      </c>
      <c r="I441" s="403" t="s">
        <v>2590</v>
      </c>
      <c r="J441" s="403" t="s">
        <v>504</v>
      </c>
    </row>
    <row r="442" spans="1:10" s="384" customFormat="1" hidden="1" x14ac:dyDescent="0.2">
      <c r="A442" s="393">
        <v>4</v>
      </c>
      <c r="B442" s="400" t="s">
        <v>2591</v>
      </c>
      <c r="C442" s="395" t="s">
        <v>3115</v>
      </c>
      <c r="D442" s="395" t="s">
        <v>3116</v>
      </c>
      <c r="E442" s="395" t="s">
        <v>2555</v>
      </c>
      <c r="F442" s="395" t="s">
        <v>2685</v>
      </c>
      <c r="G442" s="395" t="s">
        <v>3117</v>
      </c>
      <c r="H442" s="395" t="s">
        <v>3118</v>
      </c>
      <c r="I442" s="401"/>
      <c r="J442" s="401"/>
    </row>
    <row r="443" spans="1:10" s="384" customFormat="1" hidden="1" x14ac:dyDescent="0.2">
      <c r="A443" s="396"/>
      <c r="B443" s="402" t="s">
        <v>2597</v>
      </c>
      <c r="C443" s="398" t="s">
        <v>2545</v>
      </c>
      <c r="D443" s="398" t="s">
        <v>2649</v>
      </c>
      <c r="E443" s="398" t="s">
        <v>2506</v>
      </c>
      <c r="F443" s="398" t="s">
        <v>2506</v>
      </c>
      <c r="G443" s="398" t="s">
        <v>2545</v>
      </c>
      <c r="H443" s="398" t="s">
        <v>2649</v>
      </c>
      <c r="I443" s="403" t="s">
        <v>2599</v>
      </c>
      <c r="J443" s="403" t="s">
        <v>504</v>
      </c>
    </row>
    <row r="444" spans="1:10" s="384" customFormat="1" hidden="1" x14ac:dyDescent="0.2">
      <c r="A444" s="396"/>
      <c r="B444" s="402" t="s">
        <v>981</v>
      </c>
      <c r="C444" s="398" t="s">
        <v>2516</v>
      </c>
      <c r="D444" s="398" t="s">
        <v>2632</v>
      </c>
      <c r="E444" s="398" t="s">
        <v>2506</v>
      </c>
      <c r="F444" s="398" t="s">
        <v>2506</v>
      </c>
      <c r="G444" s="398" t="s">
        <v>2516</v>
      </c>
      <c r="H444" s="398" t="s">
        <v>2632</v>
      </c>
      <c r="I444" s="403" t="s">
        <v>2601</v>
      </c>
      <c r="J444" s="403" t="s">
        <v>504</v>
      </c>
    </row>
    <row r="445" spans="1:10" s="384" customFormat="1" hidden="1" x14ac:dyDescent="0.2">
      <c r="A445" s="396"/>
      <c r="B445" s="402" t="s">
        <v>2602</v>
      </c>
      <c r="C445" s="398" t="s">
        <v>2512</v>
      </c>
      <c r="D445" s="398" t="s">
        <v>3119</v>
      </c>
      <c r="E445" s="398" t="s">
        <v>2499</v>
      </c>
      <c r="F445" s="398" t="s">
        <v>2583</v>
      </c>
      <c r="G445" s="398" t="s">
        <v>2524</v>
      </c>
      <c r="H445" s="398" t="s">
        <v>2499</v>
      </c>
      <c r="I445" s="403" t="s">
        <v>1023</v>
      </c>
      <c r="J445" s="403" t="s">
        <v>504</v>
      </c>
    </row>
    <row r="446" spans="1:10" s="384" customFormat="1" hidden="1" x14ac:dyDescent="0.2">
      <c r="A446" s="396"/>
      <c r="B446" s="402" t="s">
        <v>2603</v>
      </c>
      <c r="C446" s="398" t="s">
        <v>2504</v>
      </c>
      <c r="D446" s="398" t="s">
        <v>2541</v>
      </c>
      <c r="E446" s="398" t="s">
        <v>2506</v>
      </c>
      <c r="F446" s="398" t="s">
        <v>2506</v>
      </c>
      <c r="G446" s="398" t="s">
        <v>2504</v>
      </c>
      <c r="H446" s="398" t="s">
        <v>2541</v>
      </c>
      <c r="I446" s="403" t="s">
        <v>1023</v>
      </c>
      <c r="J446" s="403" t="s">
        <v>504</v>
      </c>
    </row>
    <row r="447" spans="1:10" s="384" customFormat="1" ht="31.5" hidden="1" x14ac:dyDescent="0.2">
      <c r="A447" s="396"/>
      <c r="B447" s="402" t="s">
        <v>980</v>
      </c>
      <c r="C447" s="398" t="s">
        <v>2511</v>
      </c>
      <c r="D447" s="398" t="s">
        <v>2541</v>
      </c>
      <c r="E447" s="398" t="s">
        <v>2524</v>
      </c>
      <c r="F447" s="398" t="s">
        <v>2594</v>
      </c>
      <c r="G447" s="398" t="s">
        <v>2524</v>
      </c>
      <c r="H447" s="398" t="s">
        <v>2510</v>
      </c>
      <c r="I447" s="403" t="s">
        <v>2605</v>
      </c>
      <c r="J447" s="403" t="s">
        <v>504</v>
      </c>
    </row>
    <row r="448" spans="1:10" s="384" customFormat="1" hidden="1" x14ac:dyDescent="0.2">
      <c r="A448" s="396"/>
      <c r="B448" s="402" t="s">
        <v>2606</v>
      </c>
      <c r="C448" s="398" t="s">
        <v>2519</v>
      </c>
      <c r="D448" s="398" t="s">
        <v>2654</v>
      </c>
      <c r="E448" s="398" t="s">
        <v>2519</v>
      </c>
      <c r="F448" s="398" t="s">
        <v>2654</v>
      </c>
      <c r="G448" s="398" t="s">
        <v>2506</v>
      </c>
      <c r="H448" s="398" t="s">
        <v>2506</v>
      </c>
      <c r="I448" s="403" t="s">
        <v>2608</v>
      </c>
      <c r="J448" s="403" t="s">
        <v>504</v>
      </c>
    </row>
    <row r="449" spans="1:10" s="384" customFormat="1" hidden="1" x14ac:dyDescent="0.2">
      <c r="A449" s="393">
        <v>5</v>
      </c>
      <c r="B449" s="400" t="s">
        <v>2609</v>
      </c>
      <c r="C449" s="395" t="s">
        <v>2610</v>
      </c>
      <c r="D449" s="395" t="s">
        <v>3120</v>
      </c>
      <c r="E449" s="395" t="s">
        <v>2600</v>
      </c>
      <c r="F449" s="395" t="s">
        <v>3121</v>
      </c>
      <c r="G449" s="395" t="s">
        <v>2613</v>
      </c>
      <c r="H449" s="395" t="s">
        <v>3122</v>
      </c>
      <c r="I449" s="401"/>
      <c r="J449" s="401"/>
    </row>
    <row r="450" spans="1:10" s="384" customFormat="1" hidden="1" x14ac:dyDescent="0.2">
      <c r="A450" s="396"/>
      <c r="B450" s="402" t="s">
        <v>2615</v>
      </c>
      <c r="C450" s="398" t="s">
        <v>2510</v>
      </c>
      <c r="D450" s="398" t="s">
        <v>2500</v>
      </c>
      <c r="E450" s="398" t="s">
        <v>2506</v>
      </c>
      <c r="F450" s="398" t="s">
        <v>2506</v>
      </c>
      <c r="G450" s="398" t="s">
        <v>2510</v>
      </c>
      <c r="H450" s="398" t="s">
        <v>2500</v>
      </c>
      <c r="I450" s="403" t="s">
        <v>1023</v>
      </c>
      <c r="J450" s="403" t="s">
        <v>504</v>
      </c>
    </row>
    <row r="451" spans="1:10" s="384" customFormat="1" ht="31.5" hidden="1" x14ac:dyDescent="0.2">
      <c r="A451" s="396"/>
      <c r="B451" s="402" t="s">
        <v>2616</v>
      </c>
      <c r="C451" s="398" t="s">
        <v>2598</v>
      </c>
      <c r="D451" s="398" t="s">
        <v>2691</v>
      </c>
      <c r="E451" s="398" t="s">
        <v>2598</v>
      </c>
      <c r="F451" s="398" t="s">
        <v>2691</v>
      </c>
      <c r="G451" s="398" t="s">
        <v>2506</v>
      </c>
      <c r="H451" s="398" t="s">
        <v>2506</v>
      </c>
      <c r="I451" s="403" t="s">
        <v>2618</v>
      </c>
      <c r="J451" s="403" t="s">
        <v>504</v>
      </c>
    </row>
    <row r="452" spans="1:10" s="384" customFormat="1" hidden="1" x14ac:dyDescent="0.2">
      <c r="A452" s="396"/>
      <c r="B452" s="402" t="s">
        <v>2619</v>
      </c>
      <c r="C452" s="398" t="s">
        <v>2505</v>
      </c>
      <c r="D452" s="398" t="s">
        <v>3103</v>
      </c>
      <c r="E452" s="398" t="s">
        <v>2506</v>
      </c>
      <c r="F452" s="398" t="s">
        <v>2506</v>
      </c>
      <c r="G452" s="398" t="s">
        <v>2505</v>
      </c>
      <c r="H452" s="398" t="s">
        <v>3103</v>
      </c>
      <c r="I452" s="403" t="s">
        <v>1023</v>
      </c>
      <c r="J452" s="403" t="s">
        <v>504</v>
      </c>
    </row>
    <row r="453" spans="1:10" s="384" customFormat="1" hidden="1" x14ac:dyDescent="0.2">
      <c r="A453" s="396"/>
      <c r="B453" s="402" t="s">
        <v>2621</v>
      </c>
      <c r="C453" s="398" t="s">
        <v>2519</v>
      </c>
      <c r="D453" s="398" t="s">
        <v>2500</v>
      </c>
      <c r="E453" s="398" t="s">
        <v>2519</v>
      </c>
      <c r="F453" s="398" t="s">
        <v>2500</v>
      </c>
      <c r="G453" s="398" t="s">
        <v>2506</v>
      </c>
      <c r="H453" s="398" t="s">
        <v>2506</v>
      </c>
      <c r="I453" s="403" t="s">
        <v>1023</v>
      </c>
      <c r="J453" s="403" t="s">
        <v>504</v>
      </c>
    </row>
    <row r="454" spans="1:10" s="384" customFormat="1" hidden="1" x14ac:dyDescent="0.2">
      <c r="A454" s="396"/>
      <c r="B454" s="402" t="s">
        <v>2622</v>
      </c>
      <c r="C454" s="398" t="s">
        <v>2511</v>
      </c>
      <c r="D454" s="398" t="s">
        <v>2623</v>
      </c>
      <c r="E454" s="398" t="s">
        <v>2506</v>
      </c>
      <c r="F454" s="398" t="s">
        <v>2506</v>
      </c>
      <c r="G454" s="398" t="s">
        <v>2511</v>
      </c>
      <c r="H454" s="398" t="s">
        <v>2623</v>
      </c>
      <c r="I454" s="403" t="s">
        <v>1023</v>
      </c>
      <c r="J454" s="403" t="s">
        <v>504</v>
      </c>
    </row>
    <row r="455" spans="1:10" s="384" customFormat="1" hidden="1" x14ac:dyDescent="0.2">
      <c r="A455" s="396"/>
      <c r="B455" s="402" t="s">
        <v>2624</v>
      </c>
      <c r="C455" s="398" t="s">
        <v>2518</v>
      </c>
      <c r="D455" s="398" t="s">
        <v>2625</v>
      </c>
      <c r="E455" s="398" t="s">
        <v>2506</v>
      </c>
      <c r="F455" s="398" t="s">
        <v>2506</v>
      </c>
      <c r="G455" s="398" t="s">
        <v>2518</v>
      </c>
      <c r="H455" s="398" t="s">
        <v>2625</v>
      </c>
      <c r="I455" s="403" t="s">
        <v>1023</v>
      </c>
      <c r="J455" s="403" t="s">
        <v>504</v>
      </c>
    </row>
    <row r="456" spans="1:10" s="384" customFormat="1" hidden="1" x14ac:dyDescent="0.2">
      <c r="A456" s="396"/>
      <c r="B456" s="402" t="s">
        <v>972</v>
      </c>
      <c r="C456" s="398" t="s">
        <v>2572</v>
      </c>
      <c r="D456" s="398" t="s">
        <v>3123</v>
      </c>
      <c r="E456" s="398" t="s">
        <v>2572</v>
      </c>
      <c r="F456" s="398" t="s">
        <v>3123</v>
      </c>
      <c r="G456" s="398" t="s">
        <v>2506</v>
      </c>
      <c r="H456" s="398" t="s">
        <v>2506</v>
      </c>
      <c r="I456" s="403" t="s">
        <v>2626</v>
      </c>
      <c r="J456" s="403" t="s">
        <v>504</v>
      </c>
    </row>
    <row r="457" spans="1:10" s="384" customFormat="1" hidden="1" x14ac:dyDescent="0.2">
      <c r="A457" s="396"/>
      <c r="B457" s="402" t="s">
        <v>2627</v>
      </c>
      <c r="C457" s="398" t="s">
        <v>2594</v>
      </c>
      <c r="D457" s="398" t="s">
        <v>2632</v>
      </c>
      <c r="E457" s="398" t="s">
        <v>2510</v>
      </c>
      <c r="F457" s="398" t="s">
        <v>2629</v>
      </c>
      <c r="G457" s="398" t="s">
        <v>2519</v>
      </c>
      <c r="H457" s="398" t="s">
        <v>2545</v>
      </c>
      <c r="I457" s="403" t="s">
        <v>2630</v>
      </c>
      <c r="J457" s="403" t="s">
        <v>504</v>
      </c>
    </row>
    <row r="458" spans="1:10" s="384" customFormat="1" hidden="1" x14ac:dyDescent="0.2">
      <c r="A458" s="393">
        <v>6</v>
      </c>
      <c r="B458" s="400" t="s">
        <v>2631</v>
      </c>
      <c r="C458" s="395" t="s">
        <v>3109</v>
      </c>
      <c r="D458" s="395" t="s">
        <v>3124</v>
      </c>
      <c r="E458" s="395" t="s">
        <v>2504</v>
      </c>
      <c r="F458" s="395" t="s">
        <v>2579</v>
      </c>
      <c r="G458" s="395" t="s">
        <v>3089</v>
      </c>
      <c r="H458" s="395" t="s">
        <v>3125</v>
      </c>
      <c r="I458" s="401"/>
      <c r="J458" s="401"/>
    </row>
    <row r="459" spans="1:10" s="384" customFormat="1" hidden="1" x14ac:dyDescent="0.2">
      <c r="A459" s="396"/>
      <c r="B459" s="402" t="s">
        <v>2636</v>
      </c>
      <c r="C459" s="398" t="s">
        <v>2555</v>
      </c>
      <c r="D459" s="398" t="s">
        <v>3126</v>
      </c>
      <c r="E459" s="398" t="s">
        <v>2506</v>
      </c>
      <c r="F459" s="398" t="s">
        <v>2506</v>
      </c>
      <c r="G459" s="398" t="s">
        <v>2555</v>
      </c>
      <c r="H459" s="398" t="s">
        <v>3126</v>
      </c>
      <c r="I459" s="403" t="s">
        <v>1023</v>
      </c>
      <c r="J459" s="403" t="s">
        <v>320</v>
      </c>
    </row>
    <row r="460" spans="1:10" s="384" customFormat="1" hidden="1" x14ac:dyDescent="0.2">
      <c r="A460" s="396"/>
      <c r="B460" s="402" t="s">
        <v>2639</v>
      </c>
      <c r="C460" s="398" t="s">
        <v>2515</v>
      </c>
      <c r="D460" s="398" t="s">
        <v>2572</v>
      </c>
      <c r="E460" s="398" t="s">
        <v>2506</v>
      </c>
      <c r="F460" s="398" t="s">
        <v>2506</v>
      </c>
      <c r="G460" s="398" t="s">
        <v>2515</v>
      </c>
      <c r="H460" s="398" t="s">
        <v>2572</v>
      </c>
      <c r="I460" s="403" t="s">
        <v>1023</v>
      </c>
      <c r="J460" s="403" t="s">
        <v>320</v>
      </c>
    </row>
    <row r="461" spans="1:10" s="384" customFormat="1" hidden="1" x14ac:dyDescent="0.2">
      <c r="A461" s="396"/>
      <c r="B461" s="402" t="s">
        <v>2640</v>
      </c>
      <c r="C461" s="398" t="s">
        <v>2516</v>
      </c>
      <c r="D461" s="398" t="s">
        <v>3127</v>
      </c>
      <c r="E461" s="398" t="s">
        <v>2506</v>
      </c>
      <c r="F461" s="398" t="s">
        <v>2506</v>
      </c>
      <c r="G461" s="398" t="s">
        <v>2516</v>
      </c>
      <c r="H461" s="398" t="s">
        <v>3127</v>
      </c>
      <c r="I461" s="403" t="s">
        <v>2642</v>
      </c>
      <c r="J461" s="403" t="s">
        <v>320</v>
      </c>
    </row>
    <row r="462" spans="1:10" s="384" customFormat="1" hidden="1" x14ac:dyDescent="0.2">
      <c r="A462" s="396"/>
      <c r="B462" s="402" t="s">
        <v>2643</v>
      </c>
      <c r="C462" s="398" t="s">
        <v>2594</v>
      </c>
      <c r="D462" s="398" t="s">
        <v>3128</v>
      </c>
      <c r="E462" s="398" t="s">
        <v>2504</v>
      </c>
      <c r="F462" s="398" t="s">
        <v>2579</v>
      </c>
      <c r="G462" s="398" t="s">
        <v>2504</v>
      </c>
      <c r="H462" s="398" t="s">
        <v>2656</v>
      </c>
      <c r="I462" s="403" t="s">
        <v>1023</v>
      </c>
      <c r="J462" s="403" t="s">
        <v>320</v>
      </c>
    </row>
    <row r="463" spans="1:10" s="384" customFormat="1" hidden="1" x14ac:dyDescent="0.2">
      <c r="A463" s="396"/>
      <c r="B463" s="402" t="s">
        <v>1982</v>
      </c>
      <c r="C463" s="398" t="s">
        <v>2555</v>
      </c>
      <c r="D463" s="398" t="s">
        <v>3123</v>
      </c>
      <c r="E463" s="398" t="s">
        <v>2506</v>
      </c>
      <c r="F463" s="398" t="s">
        <v>2506</v>
      </c>
      <c r="G463" s="398" t="s">
        <v>2555</v>
      </c>
      <c r="H463" s="398" t="s">
        <v>3123</v>
      </c>
      <c r="I463" s="403" t="s">
        <v>1023</v>
      </c>
      <c r="J463" s="403" t="s">
        <v>320</v>
      </c>
    </row>
    <row r="464" spans="1:10" s="384" customFormat="1" hidden="1" x14ac:dyDescent="0.2">
      <c r="A464" s="393">
        <v>7</v>
      </c>
      <c r="B464" s="400" t="s">
        <v>2646</v>
      </c>
      <c r="C464" s="395" t="s">
        <v>2595</v>
      </c>
      <c r="D464" s="395" t="s">
        <v>3129</v>
      </c>
      <c r="E464" s="395" t="s">
        <v>2574</v>
      </c>
      <c r="F464" s="395" t="s">
        <v>3130</v>
      </c>
      <c r="G464" s="395" t="s">
        <v>2552</v>
      </c>
      <c r="H464" s="395" t="s">
        <v>3131</v>
      </c>
      <c r="I464" s="401"/>
      <c r="J464" s="401"/>
    </row>
    <row r="465" spans="1:10" s="384" customFormat="1" hidden="1" x14ac:dyDescent="0.2">
      <c r="A465" s="396"/>
      <c r="B465" s="402" t="s">
        <v>2650</v>
      </c>
      <c r="C465" s="398" t="s">
        <v>2518</v>
      </c>
      <c r="D465" s="398" t="s">
        <v>2575</v>
      </c>
      <c r="E465" s="398" t="s">
        <v>2506</v>
      </c>
      <c r="F465" s="398" t="s">
        <v>2506</v>
      </c>
      <c r="G465" s="398" t="s">
        <v>2518</v>
      </c>
      <c r="H465" s="398" t="s">
        <v>2575</v>
      </c>
      <c r="I465" s="403" t="s">
        <v>1023</v>
      </c>
      <c r="J465" s="403" t="s">
        <v>504</v>
      </c>
    </row>
    <row r="466" spans="1:10" s="384" customFormat="1" ht="31.5" hidden="1" x14ac:dyDescent="0.2">
      <c r="A466" s="396"/>
      <c r="B466" s="402" t="s">
        <v>978</v>
      </c>
      <c r="C466" s="398" t="s">
        <v>2499</v>
      </c>
      <c r="D466" s="398" t="s">
        <v>2598</v>
      </c>
      <c r="E466" s="398" t="s">
        <v>2524</v>
      </c>
      <c r="F466" s="398" t="s">
        <v>2560</v>
      </c>
      <c r="G466" s="398" t="s">
        <v>2519</v>
      </c>
      <c r="H466" s="398" t="s">
        <v>2604</v>
      </c>
      <c r="I466" s="403" t="s">
        <v>2651</v>
      </c>
      <c r="J466" s="403" t="s">
        <v>504</v>
      </c>
    </row>
    <row r="467" spans="1:10" s="384" customFormat="1" hidden="1" x14ac:dyDescent="0.2">
      <c r="A467" s="396"/>
      <c r="B467" s="402" t="s">
        <v>3132</v>
      </c>
      <c r="C467" s="398" t="s">
        <v>2509</v>
      </c>
      <c r="D467" s="398" t="s">
        <v>2511</v>
      </c>
      <c r="E467" s="398" t="s">
        <v>2506</v>
      </c>
      <c r="F467" s="398" t="s">
        <v>2506</v>
      </c>
      <c r="G467" s="398" t="s">
        <v>2509</v>
      </c>
      <c r="H467" s="398" t="s">
        <v>2511</v>
      </c>
      <c r="I467" s="403" t="s">
        <v>1023</v>
      </c>
      <c r="J467" s="403" t="s">
        <v>504</v>
      </c>
    </row>
    <row r="468" spans="1:10" s="384" customFormat="1" hidden="1" x14ac:dyDescent="0.2">
      <c r="A468" s="396"/>
      <c r="B468" s="402" t="s">
        <v>2653</v>
      </c>
      <c r="C468" s="398" t="s">
        <v>2560</v>
      </c>
      <c r="D468" s="398" t="s">
        <v>2570</v>
      </c>
      <c r="E468" s="398" t="s">
        <v>2506</v>
      </c>
      <c r="F468" s="398" t="s">
        <v>2506</v>
      </c>
      <c r="G468" s="398" t="s">
        <v>2560</v>
      </c>
      <c r="H468" s="398" t="s">
        <v>2570</v>
      </c>
      <c r="I468" s="403" t="s">
        <v>1023</v>
      </c>
      <c r="J468" s="403" t="s">
        <v>504</v>
      </c>
    </row>
    <row r="469" spans="1:10" s="384" customFormat="1" hidden="1" x14ac:dyDescent="0.2">
      <c r="A469" s="396"/>
      <c r="B469" s="402" t="s">
        <v>2655</v>
      </c>
      <c r="C469" s="398" t="s">
        <v>2510</v>
      </c>
      <c r="D469" s="398" t="s">
        <v>2659</v>
      </c>
      <c r="E469" s="398" t="s">
        <v>2510</v>
      </c>
      <c r="F469" s="398" t="s">
        <v>2659</v>
      </c>
      <c r="G469" s="398" t="s">
        <v>2506</v>
      </c>
      <c r="H469" s="398" t="s">
        <v>2506</v>
      </c>
      <c r="I469" s="403" t="s">
        <v>2657</v>
      </c>
      <c r="J469" s="403" t="s">
        <v>504</v>
      </c>
    </row>
    <row r="470" spans="1:10" s="384" customFormat="1" hidden="1" x14ac:dyDescent="0.2">
      <c r="A470" s="396"/>
      <c r="B470" s="402" t="s">
        <v>2658</v>
      </c>
      <c r="C470" s="398" t="s">
        <v>2510</v>
      </c>
      <c r="D470" s="398" t="s">
        <v>2656</v>
      </c>
      <c r="E470" s="398" t="s">
        <v>2506</v>
      </c>
      <c r="F470" s="398" t="s">
        <v>2506</v>
      </c>
      <c r="G470" s="398" t="s">
        <v>2510</v>
      </c>
      <c r="H470" s="398" t="s">
        <v>2656</v>
      </c>
      <c r="I470" s="403" t="s">
        <v>1023</v>
      </c>
      <c r="J470" s="403" t="s">
        <v>504</v>
      </c>
    </row>
    <row r="471" spans="1:10" s="384" customFormat="1" hidden="1" x14ac:dyDescent="0.2">
      <c r="A471" s="396"/>
      <c r="B471" s="402" t="s">
        <v>2660</v>
      </c>
      <c r="C471" s="398" t="s">
        <v>2594</v>
      </c>
      <c r="D471" s="398" t="s">
        <v>2675</v>
      </c>
      <c r="E471" s="398" t="s">
        <v>2594</v>
      </c>
      <c r="F471" s="398" t="s">
        <v>2675</v>
      </c>
      <c r="G471" s="398" t="s">
        <v>2506</v>
      </c>
      <c r="H471" s="398" t="s">
        <v>2506</v>
      </c>
      <c r="I471" s="403" t="s">
        <v>2663</v>
      </c>
      <c r="J471" s="403" t="s">
        <v>504</v>
      </c>
    </row>
    <row r="472" spans="1:10" s="384" customFormat="1" hidden="1" x14ac:dyDescent="0.2">
      <c r="A472" s="393">
        <v>8</v>
      </c>
      <c r="B472" s="400" t="s">
        <v>2664</v>
      </c>
      <c r="C472" s="395" t="s">
        <v>3133</v>
      </c>
      <c r="D472" s="395" t="s">
        <v>3134</v>
      </c>
      <c r="E472" s="395" t="s">
        <v>2613</v>
      </c>
      <c r="F472" s="395" t="s">
        <v>3135</v>
      </c>
      <c r="G472" s="395" t="s">
        <v>2701</v>
      </c>
      <c r="H472" s="395" t="s">
        <v>3136</v>
      </c>
      <c r="I472" s="401"/>
      <c r="J472" s="401"/>
    </row>
    <row r="473" spans="1:10" s="384" customFormat="1" hidden="1" x14ac:dyDescent="0.2">
      <c r="A473" s="396"/>
      <c r="B473" s="402" t="s">
        <v>2670</v>
      </c>
      <c r="C473" s="398" t="s">
        <v>2497</v>
      </c>
      <c r="D473" s="398" t="s">
        <v>3137</v>
      </c>
      <c r="E473" s="398" t="s">
        <v>2613</v>
      </c>
      <c r="F473" s="398" t="s">
        <v>3135</v>
      </c>
      <c r="G473" s="398" t="s">
        <v>2661</v>
      </c>
      <c r="H473" s="398" t="s">
        <v>2581</v>
      </c>
      <c r="I473" s="403" t="s">
        <v>2673</v>
      </c>
      <c r="J473" s="403" t="s">
        <v>504</v>
      </c>
    </row>
    <row r="474" spans="1:10" s="384" customFormat="1" hidden="1" x14ac:dyDescent="0.2">
      <c r="A474" s="396"/>
      <c r="B474" s="402" t="s">
        <v>2674</v>
      </c>
      <c r="C474" s="398" t="s">
        <v>2583</v>
      </c>
      <c r="D474" s="398" t="s">
        <v>2675</v>
      </c>
      <c r="E474" s="398" t="s">
        <v>2506</v>
      </c>
      <c r="F474" s="398" t="s">
        <v>2506</v>
      </c>
      <c r="G474" s="398" t="s">
        <v>2583</v>
      </c>
      <c r="H474" s="398" t="s">
        <v>2675</v>
      </c>
      <c r="I474" s="403" t="s">
        <v>2673</v>
      </c>
      <c r="J474" s="403" t="s">
        <v>504</v>
      </c>
    </row>
    <row r="475" spans="1:10" s="384" customFormat="1" hidden="1" x14ac:dyDescent="0.2">
      <c r="A475" s="396"/>
      <c r="B475" s="402" t="s">
        <v>2676</v>
      </c>
      <c r="C475" s="398" t="s">
        <v>3103</v>
      </c>
      <c r="D475" s="398" t="s">
        <v>3138</v>
      </c>
      <c r="E475" s="398" t="s">
        <v>2506</v>
      </c>
      <c r="F475" s="398" t="s">
        <v>2506</v>
      </c>
      <c r="G475" s="398" t="s">
        <v>3103</v>
      </c>
      <c r="H475" s="398" t="s">
        <v>3138</v>
      </c>
      <c r="I475" s="403" t="s">
        <v>1647</v>
      </c>
      <c r="J475" s="403" t="s">
        <v>504</v>
      </c>
    </row>
    <row r="476" spans="1:10" s="384" customFormat="1" hidden="1" x14ac:dyDescent="0.2">
      <c r="A476" s="393">
        <v>9</v>
      </c>
      <c r="B476" s="400" t="s">
        <v>2678</v>
      </c>
      <c r="C476" s="395" t="s">
        <v>3139</v>
      </c>
      <c r="D476" s="395" t="s">
        <v>3140</v>
      </c>
      <c r="E476" s="395" t="s">
        <v>2556</v>
      </c>
      <c r="F476" s="395" t="s">
        <v>3141</v>
      </c>
      <c r="G476" s="395" t="s">
        <v>3142</v>
      </c>
      <c r="H476" s="395" t="s">
        <v>3143</v>
      </c>
      <c r="I476" s="401"/>
      <c r="J476" s="401"/>
    </row>
    <row r="477" spans="1:10" s="384" customFormat="1" hidden="1" x14ac:dyDescent="0.2">
      <c r="A477" s="396"/>
      <c r="B477" s="402" t="s">
        <v>963</v>
      </c>
      <c r="C477" s="398" t="s">
        <v>2579</v>
      </c>
      <c r="D477" s="398" t="s">
        <v>3094</v>
      </c>
      <c r="E477" s="398" t="s">
        <v>2623</v>
      </c>
      <c r="F477" s="398" t="s">
        <v>2702</v>
      </c>
      <c r="G477" s="398" t="s">
        <v>2541</v>
      </c>
      <c r="H477" s="398" t="s">
        <v>2632</v>
      </c>
      <c r="I477" s="403" t="s">
        <v>2687</v>
      </c>
      <c r="J477" s="403" t="s">
        <v>90</v>
      </c>
    </row>
    <row r="478" spans="1:10" s="384" customFormat="1" hidden="1" x14ac:dyDescent="0.2">
      <c r="A478" s="396"/>
      <c r="B478" s="402" t="s">
        <v>3144</v>
      </c>
      <c r="C478" s="398" t="s">
        <v>2499</v>
      </c>
      <c r="D478" s="398" t="s">
        <v>2579</v>
      </c>
      <c r="E478" s="398" t="s">
        <v>2506</v>
      </c>
      <c r="F478" s="398" t="s">
        <v>2506</v>
      </c>
      <c r="G478" s="398" t="s">
        <v>2499</v>
      </c>
      <c r="H478" s="398" t="s">
        <v>2579</v>
      </c>
      <c r="I478" s="403" t="s">
        <v>1023</v>
      </c>
      <c r="J478" s="403" t="s">
        <v>90</v>
      </c>
    </row>
    <row r="479" spans="1:10" s="384" customFormat="1" hidden="1" x14ac:dyDescent="0.2">
      <c r="A479" s="396"/>
      <c r="B479" s="402" t="s">
        <v>2689</v>
      </c>
      <c r="C479" s="398" t="s">
        <v>3145</v>
      </c>
      <c r="D479" s="398" t="s">
        <v>3146</v>
      </c>
      <c r="E479" s="398" t="s">
        <v>3119</v>
      </c>
      <c r="F479" s="398" t="s">
        <v>2691</v>
      </c>
      <c r="G479" s="398" t="s">
        <v>2545</v>
      </c>
      <c r="H479" s="398" t="s">
        <v>2556</v>
      </c>
      <c r="I479" s="403" t="s">
        <v>2687</v>
      </c>
      <c r="J479" s="403" t="s">
        <v>90</v>
      </c>
    </row>
    <row r="480" spans="1:10" s="384" customFormat="1" hidden="1" x14ac:dyDescent="0.2">
      <c r="A480" s="396"/>
      <c r="B480" s="402" t="s">
        <v>3147</v>
      </c>
      <c r="C480" s="398" t="s">
        <v>2575</v>
      </c>
      <c r="D480" s="398" t="s">
        <v>2693</v>
      </c>
      <c r="E480" s="398" t="s">
        <v>2506</v>
      </c>
      <c r="F480" s="398" t="s">
        <v>2506</v>
      </c>
      <c r="G480" s="398" t="s">
        <v>2575</v>
      </c>
      <c r="H480" s="398" t="s">
        <v>2693</v>
      </c>
      <c r="I480" s="403" t="s">
        <v>1023</v>
      </c>
      <c r="J480" s="403" t="s">
        <v>90</v>
      </c>
    </row>
    <row r="481" spans="1:10" s="384" customFormat="1" hidden="1" x14ac:dyDescent="0.2">
      <c r="A481" s="396"/>
      <c r="B481" s="402" t="s">
        <v>3148</v>
      </c>
      <c r="C481" s="398" t="s">
        <v>2691</v>
      </c>
      <c r="D481" s="398" t="s">
        <v>3149</v>
      </c>
      <c r="E481" s="398" t="s">
        <v>2561</v>
      </c>
      <c r="F481" s="398" t="s">
        <v>2567</v>
      </c>
      <c r="G481" s="398" t="s">
        <v>2675</v>
      </c>
      <c r="H481" s="398" t="s">
        <v>3150</v>
      </c>
      <c r="I481" s="403" t="s">
        <v>591</v>
      </c>
      <c r="J481" s="403" t="s">
        <v>90</v>
      </c>
    </row>
    <row r="482" spans="1:10" s="384" customFormat="1" hidden="1" x14ac:dyDescent="0.2">
      <c r="A482" s="396"/>
      <c r="B482" s="402" t="s">
        <v>2699</v>
      </c>
      <c r="C482" s="398" t="s">
        <v>2623</v>
      </c>
      <c r="D482" s="398" t="s">
        <v>2534</v>
      </c>
      <c r="E482" s="398" t="s">
        <v>2506</v>
      </c>
      <c r="F482" s="398" t="s">
        <v>2506</v>
      </c>
      <c r="G482" s="398" t="s">
        <v>2623</v>
      </c>
      <c r="H482" s="398" t="s">
        <v>2534</v>
      </c>
      <c r="I482" s="403" t="s">
        <v>1023</v>
      </c>
      <c r="J482" s="403" t="s">
        <v>90</v>
      </c>
    </row>
    <row r="483" spans="1:10" s="384" customFormat="1" hidden="1" x14ac:dyDescent="0.2">
      <c r="A483" s="393">
        <v>10</v>
      </c>
      <c r="B483" s="400" t="s">
        <v>2700</v>
      </c>
      <c r="C483" s="395" t="s">
        <v>3119</v>
      </c>
      <c r="D483" s="395" t="s">
        <v>3151</v>
      </c>
      <c r="E483" s="395" t="s">
        <v>2560</v>
      </c>
      <c r="F483" s="395" t="s">
        <v>2574</v>
      </c>
      <c r="G483" s="395" t="s">
        <v>2574</v>
      </c>
      <c r="H483" s="395" t="s">
        <v>2702</v>
      </c>
      <c r="I483" s="401"/>
      <c r="J483" s="401"/>
    </row>
    <row r="484" spans="1:10" s="384" customFormat="1" hidden="1" x14ac:dyDescent="0.2">
      <c r="A484" s="396"/>
      <c r="B484" s="402" t="s">
        <v>2703</v>
      </c>
      <c r="C484" s="398" t="s">
        <v>2520</v>
      </c>
      <c r="D484" s="398" t="s">
        <v>2505</v>
      </c>
      <c r="E484" s="398" t="s">
        <v>2520</v>
      </c>
      <c r="F484" s="398" t="s">
        <v>2505</v>
      </c>
      <c r="G484" s="398" t="s">
        <v>2506</v>
      </c>
      <c r="H484" s="398" t="s">
        <v>2506</v>
      </c>
      <c r="I484" s="403" t="s">
        <v>1023</v>
      </c>
      <c r="J484" s="403" t="s">
        <v>504</v>
      </c>
    </row>
    <row r="485" spans="1:10" s="384" customFormat="1" ht="31.5" hidden="1" x14ac:dyDescent="0.2">
      <c r="A485" s="396"/>
      <c r="B485" s="402" t="s">
        <v>2704</v>
      </c>
      <c r="C485" s="398" t="s">
        <v>2515</v>
      </c>
      <c r="D485" s="398" t="s">
        <v>2518</v>
      </c>
      <c r="E485" s="398" t="s">
        <v>2506</v>
      </c>
      <c r="F485" s="398" t="s">
        <v>2506</v>
      </c>
      <c r="G485" s="398" t="s">
        <v>2515</v>
      </c>
      <c r="H485" s="398" t="s">
        <v>2518</v>
      </c>
      <c r="I485" s="403" t="s">
        <v>2705</v>
      </c>
      <c r="J485" s="403" t="s">
        <v>504</v>
      </c>
    </row>
    <row r="486" spans="1:10" s="384" customFormat="1" hidden="1" x14ac:dyDescent="0.2">
      <c r="A486" s="396"/>
      <c r="B486" s="402" t="s">
        <v>958</v>
      </c>
      <c r="C486" s="398" t="s">
        <v>2511</v>
      </c>
      <c r="D486" s="398" t="s">
        <v>2541</v>
      </c>
      <c r="E486" s="398" t="s">
        <v>2506</v>
      </c>
      <c r="F486" s="398" t="s">
        <v>2506</v>
      </c>
      <c r="G486" s="398" t="s">
        <v>2511</v>
      </c>
      <c r="H486" s="398" t="s">
        <v>2541</v>
      </c>
      <c r="I486" s="403" t="s">
        <v>2706</v>
      </c>
      <c r="J486" s="403" t="s">
        <v>504</v>
      </c>
    </row>
    <row r="487" spans="1:10" s="384" customFormat="1" hidden="1" x14ac:dyDescent="0.2">
      <c r="A487" s="396"/>
      <c r="B487" s="402" t="s">
        <v>2707</v>
      </c>
      <c r="C487" s="398" t="s">
        <v>2708</v>
      </c>
      <c r="D487" s="398" t="s">
        <v>2708</v>
      </c>
      <c r="E487" s="398" t="s">
        <v>2506</v>
      </c>
      <c r="F487" s="398" t="s">
        <v>2506</v>
      </c>
      <c r="G487" s="398" t="s">
        <v>2708</v>
      </c>
      <c r="H487" s="398" t="s">
        <v>2708</v>
      </c>
      <c r="I487" s="403" t="s">
        <v>2709</v>
      </c>
      <c r="J487" s="403" t="s">
        <v>504</v>
      </c>
    </row>
    <row r="488" spans="1:10" s="384" customFormat="1" hidden="1" x14ac:dyDescent="0.2">
      <c r="A488" s="396"/>
      <c r="B488" s="402" t="s">
        <v>2710</v>
      </c>
      <c r="C488" s="398" t="s">
        <v>2520</v>
      </c>
      <c r="D488" s="398" t="s">
        <v>2518</v>
      </c>
      <c r="E488" s="398" t="s">
        <v>2506</v>
      </c>
      <c r="F488" s="398" t="s">
        <v>2506</v>
      </c>
      <c r="G488" s="398" t="s">
        <v>2520</v>
      </c>
      <c r="H488" s="398" t="s">
        <v>2518</v>
      </c>
      <c r="I488" s="403" t="s">
        <v>2709</v>
      </c>
      <c r="J488" s="403" t="s">
        <v>504</v>
      </c>
    </row>
    <row r="489" spans="1:10" s="384" customFormat="1" hidden="1" x14ac:dyDescent="0.2">
      <c r="A489" s="396"/>
      <c r="B489" s="402" t="s">
        <v>2711</v>
      </c>
      <c r="C489" s="398" t="s">
        <v>2524</v>
      </c>
      <c r="D489" s="398" t="s">
        <v>2499</v>
      </c>
      <c r="E489" s="398" t="s">
        <v>2506</v>
      </c>
      <c r="F489" s="398" t="s">
        <v>2506</v>
      </c>
      <c r="G489" s="398" t="s">
        <v>2524</v>
      </c>
      <c r="H489" s="398" t="s">
        <v>2499</v>
      </c>
      <c r="I489" s="403" t="s">
        <v>2709</v>
      </c>
      <c r="J489" s="403" t="s">
        <v>504</v>
      </c>
    </row>
    <row r="490" spans="1:10" s="384" customFormat="1" hidden="1" x14ac:dyDescent="0.2">
      <c r="A490" s="396"/>
      <c r="B490" s="402" t="s">
        <v>3152</v>
      </c>
      <c r="C490" s="398" t="s">
        <v>2524</v>
      </c>
      <c r="D490" s="398" t="s">
        <v>2519</v>
      </c>
      <c r="E490" s="398" t="s">
        <v>2506</v>
      </c>
      <c r="F490" s="398" t="s">
        <v>2506</v>
      </c>
      <c r="G490" s="398" t="s">
        <v>2524</v>
      </c>
      <c r="H490" s="398" t="s">
        <v>2519</v>
      </c>
      <c r="I490" s="403" t="s">
        <v>2709</v>
      </c>
      <c r="J490" s="403" t="s">
        <v>504</v>
      </c>
    </row>
    <row r="491" spans="1:10" s="384" customFormat="1" ht="31.5" hidden="1" x14ac:dyDescent="0.2">
      <c r="A491" s="396"/>
      <c r="B491" s="402" t="s">
        <v>2713</v>
      </c>
      <c r="C491" s="398" t="s">
        <v>2510</v>
      </c>
      <c r="D491" s="398" t="s">
        <v>2623</v>
      </c>
      <c r="E491" s="398" t="s">
        <v>2511</v>
      </c>
      <c r="F491" s="398" t="s">
        <v>2505</v>
      </c>
      <c r="G491" s="398" t="s">
        <v>2524</v>
      </c>
      <c r="H491" s="398" t="s">
        <v>2499</v>
      </c>
      <c r="I491" s="403" t="s">
        <v>2705</v>
      </c>
      <c r="J491" s="403" t="s">
        <v>504</v>
      </c>
    </row>
    <row r="492" spans="1:10" s="384" customFormat="1" hidden="1" x14ac:dyDescent="0.2">
      <c r="A492" s="396"/>
      <c r="B492" s="402" t="s">
        <v>958</v>
      </c>
      <c r="C492" s="398" t="s">
        <v>2524</v>
      </c>
      <c r="D492" s="398" t="s">
        <v>2510</v>
      </c>
      <c r="E492" s="398" t="s">
        <v>2506</v>
      </c>
      <c r="F492" s="398" t="s">
        <v>2506</v>
      </c>
      <c r="G492" s="398" t="s">
        <v>2524</v>
      </c>
      <c r="H492" s="398" t="s">
        <v>2510</v>
      </c>
      <c r="I492" s="403" t="s">
        <v>2714</v>
      </c>
      <c r="J492" s="403" t="s">
        <v>504</v>
      </c>
    </row>
    <row r="493" spans="1:10" s="384" customFormat="1" hidden="1" x14ac:dyDescent="0.2">
      <c r="A493" s="393">
        <v>11</v>
      </c>
      <c r="B493" s="400" t="s">
        <v>3153</v>
      </c>
      <c r="C493" s="395" t="s">
        <v>2648</v>
      </c>
      <c r="D493" s="395" t="s">
        <v>3154</v>
      </c>
      <c r="E493" s="395" t="s">
        <v>3155</v>
      </c>
      <c r="F493" s="395" t="s">
        <v>3156</v>
      </c>
      <c r="G493" s="395" t="s">
        <v>2583</v>
      </c>
      <c r="H493" s="395" t="s">
        <v>3157</v>
      </c>
      <c r="I493" s="401"/>
      <c r="J493" s="401"/>
    </row>
    <row r="494" spans="1:10" s="384" customFormat="1" hidden="1" x14ac:dyDescent="0.2">
      <c r="A494" s="396"/>
      <c r="B494" s="402" t="s">
        <v>975</v>
      </c>
      <c r="C494" s="398" t="s">
        <v>2549</v>
      </c>
      <c r="D494" s="398" t="s">
        <v>3127</v>
      </c>
      <c r="E494" s="398" t="s">
        <v>2549</v>
      </c>
      <c r="F494" s="398" t="s">
        <v>3127</v>
      </c>
      <c r="G494" s="398" t="s">
        <v>2506</v>
      </c>
      <c r="H494" s="398" t="s">
        <v>2506</v>
      </c>
      <c r="I494" s="403" t="s">
        <v>3158</v>
      </c>
      <c r="J494" s="403" t="s">
        <v>504</v>
      </c>
    </row>
    <row r="495" spans="1:10" s="384" customFormat="1" hidden="1" x14ac:dyDescent="0.2">
      <c r="A495" s="396"/>
      <c r="B495" s="402" t="s">
        <v>976</v>
      </c>
      <c r="C495" s="398" t="s">
        <v>2541</v>
      </c>
      <c r="D495" s="398" t="s">
        <v>2534</v>
      </c>
      <c r="E495" s="398" t="s">
        <v>2516</v>
      </c>
      <c r="F495" s="398" t="s">
        <v>2497</v>
      </c>
      <c r="G495" s="398" t="s">
        <v>2499</v>
      </c>
      <c r="H495" s="398" t="s">
        <v>2575</v>
      </c>
      <c r="I495" s="403" t="s">
        <v>2721</v>
      </c>
      <c r="J495" s="403" t="s">
        <v>504</v>
      </c>
    </row>
    <row r="496" spans="1:10" s="384" customFormat="1" hidden="1" x14ac:dyDescent="0.2">
      <c r="A496" s="396"/>
      <c r="B496" s="402" t="s">
        <v>3159</v>
      </c>
      <c r="C496" s="398" t="s">
        <v>2545</v>
      </c>
      <c r="D496" s="398" t="s">
        <v>2649</v>
      </c>
      <c r="E496" s="398" t="s">
        <v>2545</v>
      </c>
      <c r="F496" s="398" t="s">
        <v>2649</v>
      </c>
      <c r="G496" s="398" t="s">
        <v>2506</v>
      </c>
      <c r="H496" s="398" t="s">
        <v>2506</v>
      </c>
      <c r="I496" s="403" t="s">
        <v>2724</v>
      </c>
      <c r="J496" s="403" t="s">
        <v>504</v>
      </c>
    </row>
    <row r="497" spans="1:10" s="384" customFormat="1" hidden="1" x14ac:dyDescent="0.2">
      <c r="A497" s="396"/>
      <c r="B497" s="402" t="s">
        <v>2725</v>
      </c>
      <c r="C497" s="398" t="s">
        <v>2637</v>
      </c>
      <c r="D497" s="398" t="s">
        <v>2702</v>
      </c>
      <c r="E497" s="398" t="s">
        <v>2506</v>
      </c>
      <c r="F497" s="398" t="s">
        <v>2506</v>
      </c>
      <c r="G497" s="398" t="s">
        <v>2637</v>
      </c>
      <c r="H497" s="398" t="s">
        <v>2702</v>
      </c>
      <c r="I497" s="403" t="s">
        <v>2709</v>
      </c>
      <c r="J497" s="403" t="s">
        <v>504</v>
      </c>
    </row>
    <row r="498" spans="1:10" s="384" customFormat="1" x14ac:dyDescent="0.2">
      <c r="A498" s="381">
        <v>5</v>
      </c>
      <c r="B498" s="382" t="s">
        <v>787</v>
      </c>
      <c r="C498" s="383">
        <f t="shared" ref="C498:H498" si="13">SUM(C499:C514)</f>
        <v>4074</v>
      </c>
      <c r="D498" s="383">
        <f t="shared" si="13"/>
        <v>12819</v>
      </c>
      <c r="E498" s="383">
        <f t="shared" si="13"/>
        <v>2266</v>
      </c>
      <c r="F498" s="383">
        <f t="shared" si="13"/>
        <v>7030</v>
      </c>
      <c r="G498" s="383">
        <f t="shared" si="13"/>
        <v>1808</v>
      </c>
      <c r="H498" s="383">
        <f t="shared" si="13"/>
        <v>5789</v>
      </c>
      <c r="I498" s="399"/>
      <c r="J498" s="399"/>
    </row>
    <row r="499" spans="1:10" s="384" customFormat="1" ht="31.5" hidden="1" x14ac:dyDescent="0.2">
      <c r="A499" s="404">
        <v>1</v>
      </c>
      <c r="B499" s="405" t="s">
        <v>792</v>
      </c>
      <c r="C499" s="406">
        <f>E499+G499</f>
        <v>141</v>
      </c>
      <c r="D499" s="406">
        <f>F499+H499</f>
        <v>438</v>
      </c>
      <c r="E499" s="406">
        <v>51</v>
      </c>
      <c r="F499" s="406">
        <v>216</v>
      </c>
      <c r="G499" s="406">
        <v>90</v>
      </c>
      <c r="H499" s="406">
        <v>222</v>
      </c>
      <c r="I499" s="405" t="s">
        <v>2727</v>
      </c>
      <c r="J499" s="405" t="s">
        <v>2728</v>
      </c>
    </row>
    <row r="500" spans="1:10" s="384" customFormat="1" ht="31.5" hidden="1" x14ac:dyDescent="0.2">
      <c r="A500" s="404">
        <v>2</v>
      </c>
      <c r="B500" s="405" t="s">
        <v>791</v>
      </c>
      <c r="C500" s="406">
        <f t="shared" ref="C500:D514" si="14">E500+G500</f>
        <v>205</v>
      </c>
      <c r="D500" s="406">
        <f t="shared" si="14"/>
        <v>627</v>
      </c>
      <c r="E500" s="406">
        <v>146</v>
      </c>
      <c r="F500" s="406">
        <v>485</v>
      </c>
      <c r="G500" s="406">
        <v>59</v>
      </c>
      <c r="H500" s="406">
        <v>142</v>
      </c>
      <c r="I500" s="405" t="s">
        <v>3160</v>
      </c>
      <c r="J500" s="405" t="s">
        <v>535</v>
      </c>
    </row>
    <row r="501" spans="1:10" s="384" customFormat="1" hidden="1" x14ac:dyDescent="0.2">
      <c r="A501" s="404">
        <v>3</v>
      </c>
      <c r="B501" s="405" t="s">
        <v>2730</v>
      </c>
      <c r="C501" s="406">
        <f t="shared" si="14"/>
        <v>821</v>
      </c>
      <c r="D501" s="406">
        <f t="shared" si="14"/>
        <v>1724</v>
      </c>
      <c r="E501" s="406">
        <v>518</v>
      </c>
      <c r="F501" s="406">
        <f>E501*2</f>
        <v>1036</v>
      </c>
      <c r="G501" s="406">
        <v>303</v>
      </c>
      <c r="H501" s="406">
        <v>688</v>
      </c>
      <c r="I501" s="405" t="s">
        <v>515</v>
      </c>
      <c r="J501" s="405" t="s">
        <v>2731</v>
      </c>
    </row>
    <row r="502" spans="1:10" s="384" customFormat="1" hidden="1" x14ac:dyDescent="0.2">
      <c r="A502" s="404">
        <v>4</v>
      </c>
      <c r="B502" s="405" t="s">
        <v>789</v>
      </c>
      <c r="C502" s="406">
        <f t="shared" si="14"/>
        <v>72</v>
      </c>
      <c r="D502" s="406">
        <f t="shared" si="14"/>
        <v>259</v>
      </c>
      <c r="E502" s="406">
        <v>72</v>
      </c>
      <c r="F502" s="406">
        <v>259</v>
      </c>
      <c r="G502" s="406">
        <v>0</v>
      </c>
      <c r="H502" s="406">
        <v>0</v>
      </c>
      <c r="I502" s="405" t="s">
        <v>515</v>
      </c>
      <c r="J502" s="405" t="s">
        <v>2731</v>
      </c>
    </row>
    <row r="503" spans="1:10" s="384" customFormat="1" ht="31.5" hidden="1" x14ac:dyDescent="0.2">
      <c r="A503" s="404">
        <v>5</v>
      </c>
      <c r="B503" s="405" t="s">
        <v>790</v>
      </c>
      <c r="C503" s="406">
        <f t="shared" si="14"/>
        <v>760</v>
      </c>
      <c r="D503" s="406">
        <f t="shared" si="14"/>
        <v>3063</v>
      </c>
      <c r="E503" s="406">
        <v>396</v>
      </c>
      <c r="F503" s="406">
        <v>1643</v>
      </c>
      <c r="G503" s="406">
        <v>364</v>
      </c>
      <c r="H503" s="406">
        <v>1420</v>
      </c>
      <c r="I503" s="405" t="s">
        <v>2732</v>
      </c>
      <c r="J503" s="405" t="s">
        <v>2733</v>
      </c>
    </row>
    <row r="504" spans="1:10" s="384" customFormat="1" ht="47.25" hidden="1" x14ac:dyDescent="0.2">
      <c r="A504" s="404">
        <v>6</v>
      </c>
      <c r="B504" s="405" t="s">
        <v>794</v>
      </c>
      <c r="C504" s="406">
        <f t="shared" si="14"/>
        <v>411</v>
      </c>
      <c r="D504" s="406">
        <f t="shared" si="14"/>
        <v>1125</v>
      </c>
      <c r="E504" s="406">
        <v>274</v>
      </c>
      <c r="F504" s="406">
        <v>828</v>
      </c>
      <c r="G504" s="406">
        <v>137</v>
      </c>
      <c r="H504" s="406">
        <v>297</v>
      </c>
      <c r="I504" s="407" t="s">
        <v>3161</v>
      </c>
      <c r="J504" s="404" t="s">
        <v>3162</v>
      </c>
    </row>
    <row r="505" spans="1:10" s="384" customFormat="1" hidden="1" x14ac:dyDescent="0.25">
      <c r="A505" s="404">
        <v>7</v>
      </c>
      <c r="B505" s="408" t="s">
        <v>2735</v>
      </c>
      <c r="C505" s="406">
        <f t="shared" si="14"/>
        <v>91</v>
      </c>
      <c r="D505" s="406">
        <f t="shared" si="14"/>
        <v>275</v>
      </c>
      <c r="E505" s="409">
        <v>48</v>
      </c>
      <c r="F505" s="409">
        <v>146</v>
      </c>
      <c r="G505" s="409">
        <v>43</v>
      </c>
      <c r="H505" s="409">
        <v>129</v>
      </c>
      <c r="I505" s="405" t="s">
        <v>2736</v>
      </c>
      <c r="J505" s="405" t="s">
        <v>2737</v>
      </c>
    </row>
    <row r="506" spans="1:10" s="384" customFormat="1" hidden="1" x14ac:dyDescent="0.25">
      <c r="A506" s="404">
        <v>8</v>
      </c>
      <c r="B506" s="410" t="s">
        <v>796</v>
      </c>
      <c r="C506" s="406">
        <f t="shared" si="14"/>
        <v>74</v>
      </c>
      <c r="D506" s="406">
        <f t="shared" si="14"/>
        <v>374</v>
      </c>
      <c r="E506" s="406">
        <v>37</v>
      </c>
      <c r="F506" s="406">
        <v>142</v>
      </c>
      <c r="G506" s="406">
        <v>37</v>
      </c>
      <c r="H506" s="406">
        <v>232</v>
      </c>
      <c r="I506" s="411" t="s">
        <v>797</v>
      </c>
      <c r="J506" s="405" t="s">
        <v>2738</v>
      </c>
    </row>
    <row r="507" spans="1:10" s="384" customFormat="1" hidden="1" x14ac:dyDescent="0.25">
      <c r="A507" s="404">
        <v>9</v>
      </c>
      <c r="B507" s="408" t="s">
        <v>798</v>
      </c>
      <c r="C507" s="406">
        <f t="shared" si="14"/>
        <v>197</v>
      </c>
      <c r="D507" s="406">
        <f t="shared" si="14"/>
        <v>564</v>
      </c>
      <c r="E507" s="412">
        <v>115</v>
      </c>
      <c r="F507" s="412">
        <f>E507*3</f>
        <v>345</v>
      </c>
      <c r="G507" s="412">
        <v>82</v>
      </c>
      <c r="H507" s="412">
        <v>219</v>
      </c>
      <c r="I507" s="405" t="s">
        <v>2736</v>
      </c>
      <c r="J507" s="405" t="s">
        <v>2737</v>
      </c>
    </row>
    <row r="508" spans="1:10" s="384" customFormat="1" ht="31.5" hidden="1" x14ac:dyDescent="0.25">
      <c r="A508" s="404">
        <v>10</v>
      </c>
      <c r="B508" s="408" t="s">
        <v>799</v>
      </c>
      <c r="C508" s="406">
        <f t="shared" si="14"/>
        <v>466</v>
      </c>
      <c r="D508" s="406">
        <f t="shared" si="14"/>
        <v>1494</v>
      </c>
      <c r="E508" s="406">
        <v>258</v>
      </c>
      <c r="F508" s="406">
        <v>817</v>
      </c>
      <c r="G508" s="406">
        <v>208</v>
      </c>
      <c r="H508" s="406">
        <v>677</v>
      </c>
      <c r="I508" s="405" t="s">
        <v>3163</v>
      </c>
      <c r="J508" s="405" t="s">
        <v>2739</v>
      </c>
    </row>
    <row r="509" spans="1:10" s="384" customFormat="1" ht="31.5" hidden="1" x14ac:dyDescent="0.25">
      <c r="A509" s="404">
        <v>11</v>
      </c>
      <c r="B509" s="408" t="s">
        <v>801</v>
      </c>
      <c r="C509" s="406">
        <f t="shared" si="14"/>
        <v>63</v>
      </c>
      <c r="D509" s="406">
        <f t="shared" si="14"/>
        <v>221</v>
      </c>
      <c r="E509" s="406">
        <v>26</v>
      </c>
      <c r="F509" s="406">
        <v>103</v>
      </c>
      <c r="G509" s="406">
        <v>37</v>
      </c>
      <c r="H509" s="406">
        <v>118</v>
      </c>
      <c r="I509" s="405" t="s">
        <v>3164</v>
      </c>
      <c r="J509" s="405" t="s">
        <v>2733</v>
      </c>
    </row>
    <row r="510" spans="1:10" s="384" customFormat="1" hidden="1" x14ac:dyDescent="0.25">
      <c r="A510" s="404">
        <v>12</v>
      </c>
      <c r="B510" s="408" t="s">
        <v>802</v>
      </c>
      <c r="C510" s="406">
        <f t="shared" si="14"/>
        <v>140</v>
      </c>
      <c r="D510" s="406">
        <f t="shared" si="14"/>
        <v>420</v>
      </c>
      <c r="E510" s="406">
        <v>87</v>
      </c>
      <c r="F510" s="406">
        <f>E510*3</f>
        <v>261</v>
      </c>
      <c r="G510" s="406">
        <v>53</v>
      </c>
      <c r="H510" s="406">
        <f>G510*3</f>
        <v>159</v>
      </c>
      <c r="I510" s="405" t="s">
        <v>3165</v>
      </c>
      <c r="J510" s="405" t="s">
        <v>3166</v>
      </c>
    </row>
    <row r="511" spans="1:10" s="384" customFormat="1" hidden="1" x14ac:dyDescent="0.25">
      <c r="A511" s="404">
        <v>13</v>
      </c>
      <c r="B511" s="408" t="s">
        <v>803</v>
      </c>
      <c r="C511" s="406">
        <f t="shared" si="14"/>
        <v>124</v>
      </c>
      <c r="D511" s="406">
        <f t="shared" si="14"/>
        <v>304</v>
      </c>
      <c r="E511" s="406">
        <v>39</v>
      </c>
      <c r="F511" s="406">
        <v>77</v>
      </c>
      <c r="G511" s="406">
        <v>85</v>
      </c>
      <c r="H511" s="406">
        <v>227</v>
      </c>
      <c r="I511" s="405" t="s">
        <v>797</v>
      </c>
      <c r="J511" s="405" t="s">
        <v>3167</v>
      </c>
    </row>
    <row r="512" spans="1:10" s="384" customFormat="1" ht="31.5" hidden="1" x14ac:dyDescent="0.25">
      <c r="A512" s="404">
        <v>14</v>
      </c>
      <c r="B512" s="408" t="s">
        <v>804</v>
      </c>
      <c r="C512" s="406">
        <f t="shared" si="14"/>
        <v>276</v>
      </c>
      <c r="D512" s="406">
        <f t="shared" si="14"/>
        <v>747</v>
      </c>
      <c r="E512" s="406">
        <v>74</v>
      </c>
      <c r="F512" s="406">
        <v>185</v>
      </c>
      <c r="G512" s="406">
        <v>202</v>
      </c>
      <c r="H512" s="406">
        <v>562</v>
      </c>
      <c r="I512" s="405" t="s">
        <v>3168</v>
      </c>
      <c r="J512" s="405" t="s">
        <v>3169</v>
      </c>
    </row>
    <row r="513" spans="1:10" s="384" customFormat="1" ht="31.5" hidden="1" x14ac:dyDescent="0.25">
      <c r="A513" s="404">
        <v>15</v>
      </c>
      <c r="B513" s="408" t="s">
        <v>805</v>
      </c>
      <c r="C513" s="406">
        <f t="shared" si="14"/>
        <v>159</v>
      </c>
      <c r="D513" s="406">
        <f t="shared" si="14"/>
        <v>508</v>
      </c>
      <c r="E513" s="406">
        <v>51</v>
      </c>
      <c r="F513" s="406">
        <v>138</v>
      </c>
      <c r="G513" s="406">
        <v>108</v>
      </c>
      <c r="H513" s="406">
        <v>370</v>
      </c>
      <c r="I513" s="405" t="s">
        <v>3170</v>
      </c>
      <c r="J513" s="405" t="s">
        <v>3171</v>
      </c>
    </row>
    <row r="514" spans="1:10" s="384" customFormat="1" ht="31.5" hidden="1" x14ac:dyDescent="0.25">
      <c r="A514" s="404">
        <v>16</v>
      </c>
      <c r="B514" s="408" t="s">
        <v>806</v>
      </c>
      <c r="C514" s="406">
        <f t="shared" si="14"/>
        <v>74</v>
      </c>
      <c r="D514" s="406">
        <f t="shared" si="14"/>
        <v>676</v>
      </c>
      <c r="E514" s="406">
        <f>74</f>
        <v>74</v>
      </c>
      <c r="F514" s="406">
        <v>349</v>
      </c>
      <c r="G514" s="406"/>
      <c r="H514" s="406">
        <v>327</v>
      </c>
      <c r="I514" s="405" t="s">
        <v>3172</v>
      </c>
      <c r="J514" s="405" t="s">
        <v>3173</v>
      </c>
    </row>
    <row r="515" spans="1:10" s="384" customFormat="1" x14ac:dyDescent="0.2">
      <c r="A515" s="390">
        <v>6</v>
      </c>
      <c r="B515" s="391" t="s">
        <v>270</v>
      </c>
      <c r="C515" s="392">
        <f t="shared" ref="C515:H515" si="15">SUM(C516,C523,C528,C544,C550,C556,C568,C588,C603,C612,C618,C628,C641,C636,C652,C646,C593,C579)</f>
        <v>9084</v>
      </c>
      <c r="D515" s="392">
        <f t="shared" si="15"/>
        <v>36379</v>
      </c>
      <c r="E515" s="392">
        <f t="shared" si="15"/>
        <v>4196</v>
      </c>
      <c r="F515" s="392">
        <f t="shared" si="15"/>
        <v>16162</v>
      </c>
      <c r="G515" s="392">
        <f t="shared" si="15"/>
        <v>4888</v>
      </c>
      <c r="H515" s="392">
        <f t="shared" si="15"/>
        <v>20217</v>
      </c>
      <c r="I515" s="391"/>
      <c r="J515" s="391"/>
    </row>
    <row r="516" spans="1:10" s="384" customFormat="1" hidden="1" x14ac:dyDescent="0.2">
      <c r="A516" s="393">
        <v>1</v>
      </c>
      <c r="B516" s="400" t="s">
        <v>271</v>
      </c>
      <c r="C516" s="395">
        <v>62</v>
      </c>
      <c r="D516" s="395">
        <v>257</v>
      </c>
      <c r="E516" s="395">
        <v>37</v>
      </c>
      <c r="F516" s="395">
        <v>140</v>
      </c>
      <c r="G516" s="395">
        <v>25</v>
      </c>
      <c r="H516" s="395">
        <v>117</v>
      </c>
      <c r="I516" s="401"/>
      <c r="J516" s="401"/>
    </row>
    <row r="517" spans="1:10" s="384" customFormat="1" hidden="1" x14ac:dyDescent="0.2">
      <c r="A517" s="396"/>
      <c r="B517" s="402" t="s">
        <v>2748</v>
      </c>
      <c r="C517" s="398">
        <v>14</v>
      </c>
      <c r="D517" s="398">
        <v>80</v>
      </c>
      <c r="E517" s="398">
        <v>5</v>
      </c>
      <c r="F517" s="398">
        <v>21</v>
      </c>
      <c r="G517" s="398">
        <v>9</v>
      </c>
      <c r="H517" s="398">
        <v>59</v>
      </c>
      <c r="I517" s="403" t="s">
        <v>2749</v>
      </c>
      <c r="J517" s="403" t="s">
        <v>3174</v>
      </c>
    </row>
    <row r="518" spans="1:10" s="384" customFormat="1" hidden="1" x14ac:dyDescent="0.2">
      <c r="A518" s="396"/>
      <c r="B518" s="402" t="s">
        <v>2751</v>
      </c>
      <c r="C518" s="398">
        <v>21</v>
      </c>
      <c r="D518" s="398">
        <v>80</v>
      </c>
      <c r="E518" s="398">
        <v>13</v>
      </c>
      <c r="F518" s="398">
        <v>48</v>
      </c>
      <c r="G518" s="398">
        <v>8</v>
      </c>
      <c r="H518" s="398">
        <v>32</v>
      </c>
      <c r="I518" s="403" t="s">
        <v>2752</v>
      </c>
      <c r="J518" s="403" t="s">
        <v>2747</v>
      </c>
    </row>
    <row r="519" spans="1:10" s="384" customFormat="1" hidden="1" x14ac:dyDescent="0.2">
      <c r="A519" s="396"/>
      <c r="B519" s="402" t="s">
        <v>2755</v>
      </c>
      <c r="C519" s="398">
        <v>8</v>
      </c>
      <c r="D519" s="398">
        <v>18</v>
      </c>
      <c r="E519" s="398">
        <v>4</v>
      </c>
      <c r="F519" s="398">
        <v>9</v>
      </c>
      <c r="G519" s="398">
        <v>4</v>
      </c>
      <c r="H519" s="398">
        <v>9</v>
      </c>
      <c r="I519" s="403" t="s">
        <v>3175</v>
      </c>
      <c r="J519" s="403" t="s">
        <v>3174</v>
      </c>
    </row>
    <row r="520" spans="1:10" s="384" customFormat="1" hidden="1" x14ac:dyDescent="0.2">
      <c r="A520" s="396"/>
      <c r="B520" s="402" t="s">
        <v>2757</v>
      </c>
      <c r="C520" s="398">
        <v>8</v>
      </c>
      <c r="D520" s="398">
        <v>34</v>
      </c>
      <c r="E520" s="398">
        <v>4</v>
      </c>
      <c r="F520" s="398">
        <v>17</v>
      </c>
      <c r="G520" s="398">
        <v>4</v>
      </c>
      <c r="H520" s="398">
        <v>17</v>
      </c>
      <c r="I520" s="403" t="s">
        <v>2758</v>
      </c>
      <c r="J520" s="403" t="s">
        <v>2747</v>
      </c>
    </row>
    <row r="521" spans="1:10" s="384" customFormat="1" hidden="1" x14ac:dyDescent="0.2">
      <c r="A521" s="396"/>
      <c r="B521" s="402" t="s">
        <v>2760</v>
      </c>
      <c r="C521" s="398">
        <v>7</v>
      </c>
      <c r="D521" s="398">
        <v>31</v>
      </c>
      <c r="E521" s="398">
        <v>7</v>
      </c>
      <c r="F521" s="398">
        <v>31</v>
      </c>
      <c r="G521" s="398">
        <v>0</v>
      </c>
      <c r="H521" s="398">
        <v>0</v>
      </c>
      <c r="I521" s="403" t="s">
        <v>2761</v>
      </c>
      <c r="J521" s="403" t="s">
        <v>3174</v>
      </c>
    </row>
    <row r="522" spans="1:10" s="384" customFormat="1" hidden="1" x14ac:dyDescent="0.2">
      <c r="A522" s="396"/>
      <c r="B522" s="402" t="s">
        <v>2762</v>
      </c>
      <c r="C522" s="398">
        <v>4</v>
      </c>
      <c r="D522" s="398">
        <v>14</v>
      </c>
      <c r="E522" s="398">
        <v>4</v>
      </c>
      <c r="F522" s="398">
        <v>14</v>
      </c>
      <c r="G522" s="398">
        <v>0</v>
      </c>
      <c r="H522" s="398">
        <v>0</v>
      </c>
      <c r="I522" s="403" t="s">
        <v>2763</v>
      </c>
      <c r="J522" s="403" t="s">
        <v>3174</v>
      </c>
    </row>
    <row r="523" spans="1:10" s="384" customFormat="1" hidden="1" x14ac:dyDescent="0.2">
      <c r="A523" s="393">
        <v>2</v>
      </c>
      <c r="B523" s="400" t="s">
        <v>275</v>
      </c>
      <c r="C523" s="395">
        <v>130</v>
      </c>
      <c r="D523" s="395">
        <v>486</v>
      </c>
      <c r="E523" s="395">
        <v>22</v>
      </c>
      <c r="F523" s="395">
        <v>93</v>
      </c>
      <c r="G523" s="395">
        <v>108</v>
      </c>
      <c r="H523" s="395">
        <v>393</v>
      </c>
      <c r="I523" s="401"/>
      <c r="J523" s="401"/>
    </row>
    <row r="524" spans="1:10" s="384" customFormat="1" hidden="1" x14ac:dyDescent="0.2">
      <c r="A524" s="396"/>
      <c r="B524" s="402" t="s">
        <v>280</v>
      </c>
      <c r="C524" s="398">
        <v>50</v>
      </c>
      <c r="D524" s="398">
        <v>200</v>
      </c>
      <c r="E524" s="398">
        <v>8</v>
      </c>
      <c r="F524" s="398">
        <v>40</v>
      </c>
      <c r="G524" s="398">
        <v>42</v>
      </c>
      <c r="H524" s="398">
        <v>160</v>
      </c>
      <c r="I524" s="403" t="s">
        <v>1147</v>
      </c>
      <c r="J524" s="403" t="s">
        <v>272</v>
      </c>
    </row>
    <row r="525" spans="1:10" s="384" customFormat="1" hidden="1" x14ac:dyDescent="0.2">
      <c r="A525" s="396"/>
      <c r="B525" s="402" t="s">
        <v>279</v>
      </c>
      <c r="C525" s="398">
        <v>30</v>
      </c>
      <c r="D525" s="398">
        <v>112</v>
      </c>
      <c r="E525" s="398">
        <v>4</v>
      </c>
      <c r="F525" s="398">
        <v>16</v>
      </c>
      <c r="G525" s="398">
        <v>26</v>
      </c>
      <c r="H525" s="398">
        <v>96</v>
      </c>
      <c r="I525" s="403" t="s">
        <v>1146</v>
      </c>
      <c r="J525" s="403" t="s">
        <v>272</v>
      </c>
    </row>
    <row r="526" spans="1:10" s="384" customFormat="1" hidden="1" x14ac:dyDescent="0.2">
      <c r="A526" s="396"/>
      <c r="B526" s="402" t="s">
        <v>278</v>
      </c>
      <c r="C526" s="398">
        <v>30</v>
      </c>
      <c r="D526" s="398">
        <v>120</v>
      </c>
      <c r="E526" s="398">
        <v>5</v>
      </c>
      <c r="F526" s="398">
        <v>19</v>
      </c>
      <c r="G526" s="398">
        <v>25</v>
      </c>
      <c r="H526" s="398">
        <v>101</v>
      </c>
      <c r="I526" s="403" t="s">
        <v>1145</v>
      </c>
      <c r="J526" s="403" t="s">
        <v>272</v>
      </c>
    </row>
    <row r="527" spans="1:10" s="384" customFormat="1" hidden="1" x14ac:dyDescent="0.2">
      <c r="A527" s="396"/>
      <c r="B527" s="402" t="s">
        <v>276</v>
      </c>
      <c r="C527" s="398">
        <v>20</v>
      </c>
      <c r="D527" s="398">
        <v>54</v>
      </c>
      <c r="E527" s="398">
        <v>5</v>
      </c>
      <c r="F527" s="398">
        <v>18</v>
      </c>
      <c r="G527" s="398">
        <v>15</v>
      </c>
      <c r="H527" s="398">
        <v>36</v>
      </c>
      <c r="I527" s="403" t="s">
        <v>2764</v>
      </c>
      <c r="J527" s="403" t="s">
        <v>272</v>
      </c>
    </row>
    <row r="528" spans="1:10" s="384" customFormat="1" hidden="1" x14ac:dyDescent="0.2">
      <c r="A528" s="393">
        <v>3</v>
      </c>
      <c r="B528" s="400" t="s">
        <v>281</v>
      </c>
      <c r="C528" s="395">
        <v>844</v>
      </c>
      <c r="D528" s="395">
        <v>2942</v>
      </c>
      <c r="E528" s="395">
        <v>518</v>
      </c>
      <c r="F528" s="395">
        <v>1731</v>
      </c>
      <c r="G528" s="395">
        <v>326</v>
      </c>
      <c r="H528" s="395">
        <v>1211</v>
      </c>
      <c r="I528" s="401"/>
      <c r="J528" s="401"/>
    </row>
    <row r="529" spans="1:10" s="384" customFormat="1" ht="31.5" hidden="1" x14ac:dyDescent="0.2">
      <c r="A529" s="396"/>
      <c r="B529" s="402" t="s">
        <v>282</v>
      </c>
      <c r="C529" s="398">
        <v>70</v>
      </c>
      <c r="D529" s="398">
        <v>292</v>
      </c>
      <c r="E529" s="398">
        <v>40</v>
      </c>
      <c r="F529" s="398">
        <v>182</v>
      </c>
      <c r="G529" s="398">
        <v>30</v>
      </c>
      <c r="H529" s="398">
        <v>110</v>
      </c>
      <c r="I529" s="403" t="s">
        <v>2765</v>
      </c>
      <c r="J529" s="403" t="s">
        <v>272</v>
      </c>
    </row>
    <row r="530" spans="1:10" s="384" customFormat="1" hidden="1" x14ac:dyDescent="0.2">
      <c r="A530" s="396"/>
      <c r="B530" s="402" t="s">
        <v>284</v>
      </c>
      <c r="C530" s="398">
        <v>40</v>
      </c>
      <c r="D530" s="398">
        <v>323</v>
      </c>
      <c r="E530" s="398">
        <v>20</v>
      </c>
      <c r="F530" s="398">
        <v>190</v>
      </c>
      <c r="G530" s="398">
        <v>20</v>
      </c>
      <c r="H530" s="398">
        <v>133</v>
      </c>
      <c r="I530" s="403" t="s">
        <v>2766</v>
      </c>
      <c r="J530" s="403" t="s">
        <v>272</v>
      </c>
    </row>
    <row r="531" spans="1:10" s="384" customFormat="1" ht="31.5" hidden="1" x14ac:dyDescent="0.2">
      <c r="A531" s="396"/>
      <c r="B531" s="402" t="s">
        <v>2767</v>
      </c>
      <c r="C531" s="398">
        <v>44</v>
      </c>
      <c r="D531" s="398">
        <v>196</v>
      </c>
      <c r="E531" s="398">
        <v>20</v>
      </c>
      <c r="F531" s="398">
        <v>96</v>
      </c>
      <c r="G531" s="398">
        <v>24</v>
      </c>
      <c r="H531" s="398">
        <v>100</v>
      </c>
      <c r="I531" s="403" t="s">
        <v>2768</v>
      </c>
      <c r="J531" s="403" t="s">
        <v>272</v>
      </c>
    </row>
    <row r="532" spans="1:10" s="384" customFormat="1" hidden="1" x14ac:dyDescent="0.2">
      <c r="A532" s="396"/>
      <c r="B532" s="402" t="s">
        <v>3176</v>
      </c>
      <c r="C532" s="398">
        <v>15</v>
      </c>
      <c r="D532" s="398">
        <v>60</v>
      </c>
      <c r="E532" s="398">
        <v>10</v>
      </c>
      <c r="F532" s="398">
        <v>40</v>
      </c>
      <c r="G532" s="398">
        <v>5</v>
      </c>
      <c r="H532" s="398">
        <v>20</v>
      </c>
      <c r="I532" s="403" t="s">
        <v>3177</v>
      </c>
      <c r="J532" s="403" t="s">
        <v>272</v>
      </c>
    </row>
    <row r="533" spans="1:10" s="384" customFormat="1" hidden="1" x14ac:dyDescent="0.2">
      <c r="A533" s="396"/>
      <c r="B533" s="402" t="s">
        <v>288</v>
      </c>
      <c r="C533" s="398">
        <v>113</v>
      </c>
      <c r="D533" s="398">
        <v>305</v>
      </c>
      <c r="E533" s="398">
        <v>58</v>
      </c>
      <c r="F533" s="398">
        <v>160</v>
      </c>
      <c r="G533" s="398">
        <v>55</v>
      </c>
      <c r="H533" s="398">
        <v>145</v>
      </c>
      <c r="I533" s="403" t="s">
        <v>2769</v>
      </c>
      <c r="J533" s="403" t="s">
        <v>272</v>
      </c>
    </row>
    <row r="534" spans="1:10" s="384" customFormat="1" hidden="1" x14ac:dyDescent="0.2">
      <c r="A534" s="396"/>
      <c r="B534" s="402" t="s">
        <v>290</v>
      </c>
      <c r="C534" s="398">
        <v>45</v>
      </c>
      <c r="D534" s="398">
        <v>205</v>
      </c>
      <c r="E534" s="398">
        <v>30</v>
      </c>
      <c r="F534" s="398">
        <v>135</v>
      </c>
      <c r="G534" s="398">
        <v>15</v>
      </c>
      <c r="H534" s="398">
        <v>70</v>
      </c>
      <c r="I534" s="403" t="s">
        <v>3178</v>
      </c>
      <c r="J534" s="403" t="s">
        <v>272</v>
      </c>
    </row>
    <row r="535" spans="1:10" s="384" customFormat="1" hidden="1" x14ac:dyDescent="0.2">
      <c r="A535" s="396"/>
      <c r="B535" s="402" t="s">
        <v>291</v>
      </c>
      <c r="C535" s="398">
        <v>59</v>
      </c>
      <c r="D535" s="398">
        <v>212</v>
      </c>
      <c r="E535" s="398">
        <v>30</v>
      </c>
      <c r="F535" s="398">
        <v>112</v>
      </c>
      <c r="G535" s="398">
        <v>29</v>
      </c>
      <c r="H535" s="398">
        <v>100</v>
      </c>
      <c r="I535" s="403" t="s">
        <v>2770</v>
      </c>
      <c r="J535" s="403" t="s">
        <v>272</v>
      </c>
    </row>
    <row r="536" spans="1:10" s="384" customFormat="1" hidden="1" x14ac:dyDescent="0.2">
      <c r="A536" s="396"/>
      <c r="B536" s="402" t="s">
        <v>2771</v>
      </c>
      <c r="C536" s="398">
        <v>55</v>
      </c>
      <c r="D536" s="398">
        <v>197</v>
      </c>
      <c r="E536" s="398">
        <v>30</v>
      </c>
      <c r="F536" s="398">
        <v>100</v>
      </c>
      <c r="G536" s="398">
        <v>25</v>
      </c>
      <c r="H536" s="398">
        <v>97</v>
      </c>
      <c r="I536" s="403" t="s">
        <v>2772</v>
      </c>
      <c r="J536" s="403" t="s">
        <v>272</v>
      </c>
    </row>
    <row r="537" spans="1:10" s="384" customFormat="1" hidden="1" x14ac:dyDescent="0.2">
      <c r="A537" s="396"/>
      <c r="B537" s="402" t="s">
        <v>295</v>
      </c>
      <c r="C537" s="398">
        <v>44</v>
      </c>
      <c r="D537" s="398">
        <v>127</v>
      </c>
      <c r="E537" s="398">
        <v>30</v>
      </c>
      <c r="F537" s="398">
        <v>80</v>
      </c>
      <c r="G537" s="398">
        <v>14</v>
      </c>
      <c r="H537" s="398">
        <v>47</v>
      </c>
      <c r="I537" s="403" t="s">
        <v>3179</v>
      </c>
      <c r="J537" s="403" t="s">
        <v>272</v>
      </c>
    </row>
    <row r="538" spans="1:10" s="384" customFormat="1" hidden="1" x14ac:dyDescent="0.2">
      <c r="A538" s="396"/>
      <c r="B538" s="402" t="s">
        <v>297</v>
      </c>
      <c r="C538" s="398">
        <v>52</v>
      </c>
      <c r="D538" s="398">
        <v>135</v>
      </c>
      <c r="E538" s="398">
        <v>40</v>
      </c>
      <c r="F538" s="398">
        <v>90</v>
      </c>
      <c r="G538" s="398">
        <v>12</v>
      </c>
      <c r="H538" s="398">
        <v>45</v>
      </c>
      <c r="I538" s="403" t="s">
        <v>3180</v>
      </c>
      <c r="J538" s="403" t="s">
        <v>272</v>
      </c>
    </row>
    <row r="539" spans="1:10" s="384" customFormat="1" hidden="1" x14ac:dyDescent="0.2">
      <c r="A539" s="396"/>
      <c r="B539" s="402" t="s">
        <v>2773</v>
      </c>
      <c r="C539" s="398">
        <v>56</v>
      </c>
      <c r="D539" s="398">
        <v>132</v>
      </c>
      <c r="E539" s="398">
        <v>45</v>
      </c>
      <c r="F539" s="398">
        <v>99</v>
      </c>
      <c r="G539" s="398">
        <v>11</v>
      </c>
      <c r="H539" s="398">
        <v>33</v>
      </c>
      <c r="I539" s="403" t="s">
        <v>300</v>
      </c>
      <c r="J539" s="403" t="s">
        <v>272</v>
      </c>
    </row>
    <row r="540" spans="1:10" s="384" customFormat="1" hidden="1" x14ac:dyDescent="0.2">
      <c r="A540" s="396"/>
      <c r="B540" s="402" t="s">
        <v>301</v>
      </c>
      <c r="C540" s="398">
        <v>52</v>
      </c>
      <c r="D540" s="398">
        <v>126</v>
      </c>
      <c r="E540" s="398">
        <v>35</v>
      </c>
      <c r="F540" s="398">
        <v>95</v>
      </c>
      <c r="G540" s="398">
        <v>17</v>
      </c>
      <c r="H540" s="398">
        <v>31</v>
      </c>
      <c r="I540" s="403" t="s">
        <v>3181</v>
      </c>
      <c r="J540" s="403" t="s">
        <v>272</v>
      </c>
    </row>
    <row r="541" spans="1:10" s="384" customFormat="1" ht="31.5" hidden="1" x14ac:dyDescent="0.2">
      <c r="A541" s="396"/>
      <c r="B541" s="402" t="s">
        <v>303</v>
      </c>
      <c r="C541" s="398">
        <v>62</v>
      </c>
      <c r="D541" s="398">
        <v>165</v>
      </c>
      <c r="E541" s="398">
        <v>50</v>
      </c>
      <c r="F541" s="398">
        <v>112</v>
      </c>
      <c r="G541" s="398">
        <v>12</v>
      </c>
      <c r="H541" s="398">
        <v>53</v>
      </c>
      <c r="I541" s="403" t="s">
        <v>2774</v>
      </c>
      <c r="J541" s="403" t="s">
        <v>272</v>
      </c>
    </row>
    <row r="542" spans="1:10" s="384" customFormat="1" hidden="1" x14ac:dyDescent="0.2">
      <c r="A542" s="396"/>
      <c r="B542" s="402" t="s">
        <v>305</v>
      </c>
      <c r="C542" s="398">
        <v>55</v>
      </c>
      <c r="D542" s="398">
        <v>139</v>
      </c>
      <c r="E542" s="398">
        <v>40</v>
      </c>
      <c r="F542" s="398">
        <v>90</v>
      </c>
      <c r="G542" s="398">
        <v>15</v>
      </c>
      <c r="H542" s="398">
        <v>49</v>
      </c>
      <c r="I542" s="403" t="s">
        <v>3182</v>
      </c>
      <c r="J542" s="403" t="s">
        <v>272</v>
      </c>
    </row>
    <row r="543" spans="1:10" s="384" customFormat="1" hidden="1" x14ac:dyDescent="0.2">
      <c r="A543" s="396"/>
      <c r="B543" s="402" t="s">
        <v>307</v>
      </c>
      <c r="C543" s="398">
        <v>82</v>
      </c>
      <c r="D543" s="398">
        <v>328</v>
      </c>
      <c r="E543" s="398">
        <v>40</v>
      </c>
      <c r="F543" s="398">
        <v>150</v>
      </c>
      <c r="G543" s="398">
        <v>42</v>
      </c>
      <c r="H543" s="398">
        <v>178</v>
      </c>
      <c r="I543" s="403" t="s">
        <v>2775</v>
      </c>
      <c r="J543" s="403" t="s">
        <v>272</v>
      </c>
    </row>
    <row r="544" spans="1:10" s="384" customFormat="1" hidden="1" x14ac:dyDescent="0.2">
      <c r="A544" s="393">
        <v>4</v>
      </c>
      <c r="B544" s="400" t="s">
        <v>309</v>
      </c>
      <c r="C544" s="395">
        <v>53</v>
      </c>
      <c r="D544" s="395">
        <v>193</v>
      </c>
      <c r="E544" s="395">
        <v>52</v>
      </c>
      <c r="F544" s="395">
        <v>188</v>
      </c>
      <c r="G544" s="395">
        <v>1</v>
      </c>
      <c r="H544" s="395">
        <v>5</v>
      </c>
      <c r="I544" s="401"/>
      <c r="J544" s="401"/>
    </row>
    <row r="545" spans="1:10" s="384" customFormat="1" hidden="1" x14ac:dyDescent="0.2">
      <c r="A545" s="396"/>
      <c r="B545" s="402" t="s">
        <v>2776</v>
      </c>
      <c r="C545" s="398">
        <v>9</v>
      </c>
      <c r="D545" s="398">
        <v>23</v>
      </c>
      <c r="E545" s="398">
        <v>9</v>
      </c>
      <c r="F545" s="398">
        <v>23</v>
      </c>
      <c r="G545" s="398"/>
      <c r="H545" s="398"/>
      <c r="I545" s="403" t="s">
        <v>322</v>
      </c>
      <c r="J545" s="403" t="s">
        <v>311</v>
      </c>
    </row>
    <row r="546" spans="1:10" s="384" customFormat="1" hidden="1" x14ac:dyDescent="0.2">
      <c r="A546" s="396"/>
      <c r="B546" s="402" t="s">
        <v>2777</v>
      </c>
      <c r="C546" s="398">
        <v>7</v>
      </c>
      <c r="D546" s="398">
        <v>30</v>
      </c>
      <c r="E546" s="398">
        <v>6</v>
      </c>
      <c r="F546" s="398">
        <v>25</v>
      </c>
      <c r="G546" s="398">
        <v>1</v>
      </c>
      <c r="H546" s="398">
        <v>5</v>
      </c>
      <c r="I546" s="403" t="s">
        <v>2778</v>
      </c>
      <c r="J546" s="403" t="s">
        <v>311</v>
      </c>
    </row>
    <row r="547" spans="1:10" s="384" customFormat="1" hidden="1" x14ac:dyDescent="0.2">
      <c r="A547" s="396"/>
      <c r="B547" s="402" t="s">
        <v>2779</v>
      </c>
      <c r="C547" s="398">
        <v>8</v>
      </c>
      <c r="D547" s="398">
        <v>33</v>
      </c>
      <c r="E547" s="398">
        <v>8</v>
      </c>
      <c r="F547" s="398">
        <v>33</v>
      </c>
      <c r="G547" s="398"/>
      <c r="H547" s="398"/>
      <c r="I547" s="403" t="s">
        <v>322</v>
      </c>
      <c r="J547" s="403" t="s">
        <v>311</v>
      </c>
    </row>
    <row r="548" spans="1:10" s="384" customFormat="1" hidden="1" x14ac:dyDescent="0.2">
      <c r="A548" s="396"/>
      <c r="B548" s="402" t="s">
        <v>2780</v>
      </c>
      <c r="C548" s="398">
        <v>5</v>
      </c>
      <c r="D548" s="398">
        <v>23</v>
      </c>
      <c r="E548" s="398">
        <v>5</v>
      </c>
      <c r="F548" s="398">
        <v>23</v>
      </c>
      <c r="G548" s="398"/>
      <c r="H548" s="398"/>
      <c r="I548" s="403" t="s">
        <v>322</v>
      </c>
      <c r="J548" s="403" t="s">
        <v>311</v>
      </c>
    </row>
    <row r="549" spans="1:10" s="384" customFormat="1" hidden="1" x14ac:dyDescent="0.2">
      <c r="A549" s="396"/>
      <c r="B549" s="402" t="s">
        <v>317</v>
      </c>
      <c r="C549" s="398">
        <v>24</v>
      </c>
      <c r="D549" s="398">
        <v>84</v>
      </c>
      <c r="E549" s="398">
        <v>24</v>
      </c>
      <c r="F549" s="398">
        <v>84</v>
      </c>
      <c r="G549" s="398"/>
      <c r="H549" s="398"/>
      <c r="I549" s="403" t="s">
        <v>322</v>
      </c>
      <c r="J549" s="403" t="s">
        <v>311</v>
      </c>
    </row>
    <row r="550" spans="1:10" s="384" customFormat="1" hidden="1" x14ac:dyDescent="0.2">
      <c r="A550" s="393">
        <v>5</v>
      </c>
      <c r="B550" s="400" t="s">
        <v>318</v>
      </c>
      <c r="C550" s="395">
        <v>164</v>
      </c>
      <c r="D550" s="395">
        <v>440</v>
      </c>
      <c r="E550" s="395">
        <v>93</v>
      </c>
      <c r="F550" s="395">
        <v>283</v>
      </c>
      <c r="G550" s="395">
        <v>71</v>
      </c>
      <c r="H550" s="395">
        <v>157</v>
      </c>
      <c r="I550" s="401"/>
      <c r="J550" s="401"/>
    </row>
    <row r="551" spans="1:10" s="384" customFormat="1" ht="31.5" hidden="1" x14ac:dyDescent="0.2">
      <c r="A551" s="396"/>
      <c r="B551" s="402" t="s">
        <v>2781</v>
      </c>
      <c r="C551" s="398">
        <v>31</v>
      </c>
      <c r="D551" s="398">
        <v>87</v>
      </c>
      <c r="E551" s="398">
        <v>17</v>
      </c>
      <c r="F551" s="398">
        <v>50</v>
      </c>
      <c r="G551" s="398">
        <v>14</v>
      </c>
      <c r="H551" s="398">
        <v>37</v>
      </c>
      <c r="I551" s="403" t="s">
        <v>2782</v>
      </c>
      <c r="J551" s="403" t="s">
        <v>320</v>
      </c>
    </row>
    <row r="552" spans="1:10" s="384" customFormat="1" ht="31.5" hidden="1" x14ac:dyDescent="0.2">
      <c r="A552" s="396"/>
      <c r="B552" s="402" t="s">
        <v>2783</v>
      </c>
      <c r="C552" s="398">
        <v>27</v>
      </c>
      <c r="D552" s="398">
        <v>75</v>
      </c>
      <c r="E552" s="398">
        <v>15</v>
      </c>
      <c r="F552" s="398">
        <v>45</v>
      </c>
      <c r="G552" s="398">
        <v>12</v>
      </c>
      <c r="H552" s="398">
        <v>30</v>
      </c>
      <c r="I552" s="403" t="s">
        <v>2784</v>
      </c>
      <c r="J552" s="403" t="s">
        <v>320</v>
      </c>
    </row>
    <row r="553" spans="1:10" s="384" customFormat="1" ht="31.5" hidden="1" x14ac:dyDescent="0.2">
      <c r="A553" s="396"/>
      <c r="B553" s="402" t="s">
        <v>2785</v>
      </c>
      <c r="C553" s="398">
        <v>35</v>
      </c>
      <c r="D553" s="398">
        <v>92</v>
      </c>
      <c r="E553" s="398">
        <v>21</v>
      </c>
      <c r="F553" s="398">
        <v>65</v>
      </c>
      <c r="G553" s="398">
        <v>14</v>
      </c>
      <c r="H553" s="398">
        <v>27</v>
      </c>
      <c r="I553" s="403" t="s">
        <v>2786</v>
      </c>
      <c r="J553" s="403" t="s">
        <v>320</v>
      </c>
    </row>
    <row r="554" spans="1:10" s="384" customFormat="1" ht="31.5" hidden="1" x14ac:dyDescent="0.2">
      <c r="A554" s="396"/>
      <c r="B554" s="402" t="s">
        <v>2787</v>
      </c>
      <c r="C554" s="398">
        <v>33</v>
      </c>
      <c r="D554" s="398">
        <v>89</v>
      </c>
      <c r="E554" s="398">
        <v>18</v>
      </c>
      <c r="F554" s="398">
        <v>58</v>
      </c>
      <c r="G554" s="398">
        <v>15</v>
      </c>
      <c r="H554" s="398">
        <v>31</v>
      </c>
      <c r="I554" s="403" t="s">
        <v>2788</v>
      </c>
      <c r="J554" s="403" t="s">
        <v>320</v>
      </c>
    </row>
    <row r="555" spans="1:10" s="384" customFormat="1" ht="31.5" hidden="1" x14ac:dyDescent="0.2">
      <c r="A555" s="396"/>
      <c r="B555" s="402" t="s">
        <v>2789</v>
      </c>
      <c r="C555" s="398">
        <v>38</v>
      </c>
      <c r="D555" s="398">
        <v>97</v>
      </c>
      <c r="E555" s="398">
        <v>22</v>
      </c>
      <c r="F555" s="398">
        <v>65</v>
      </c>
      <c r="G555" s="398">
        <v>16</v>
      </c>
      <c r="H555" s="398">
        <v>32</v>
      </c>
      <c r="I555" s="403" t="s">
        <v>2790</v>
      </c>
      <c r="J555" s="403" t="s">
        <v>320</v>
      </c>
    </row>
    <row r="556" spans="1:10" s="384" customFormat="1" hidden="1" x14ac:dyDescent="0.2">
      <c r="A556" s="393">
        <v>6</v>
      </c>
      <c r="B556" s="400" t="s">
        <v>328</v>
      </c>
      <c r="C556" s="395">
        <v>1099</v>
      </c>
      <c r="D556" s="395">
        <v>4687</v>
      </c>
      <c r="E556" s="395">
        <v>489</v>
      </c>
      <c r="F556" s="395">
        <v>2074</v>
      </c>
      <c r="G556" s="395">
        <v>610</v>
      </c>
      <c r="H556" s="395">
        <v>2613</v>
      </c>
      <c r="I556" s="401"/>
      <c r="J556" s="401"/>
    </row>
    <row r="557" spans="1:10" s="384" customFormat="1" ht="47.25" hidden="1" x14ac:dyDescent="0.2">
      <c r="A557" s="396"/>
      <c r="B557" s="402" t="s">
        <v>329</v>
      </c>
      <c r="C557" s="398">
        <v>27</v>
      </c>
      <c r="D557" s="398">
        <v>113</v>
      </c>
      <c r="E557" s="398">
        <v>27</v>
      </c>
      <c r="F557" s="398">
        <v>113</v>
      </c>
      <c r="G557" s="398">
        <v>0</v>
      </c>
      <c r="H557" s="398">
        <v>0</v>
      </c>
      <c r="I557" s="403" t="s">
        <v>3183</v>
      </c>
      <c r="J557" s="403" t="s">
        <v>3184</v>
      </c>
    </row>
    <row r="558" spans="1:10" s="384" customFormat="1" ht="94.5" hidden="1" x14ac:dyDescent="0.2">
      <c r="A558" s="396"/>
      <c r="B558" s="402" t="s">
        <v>330</v>
      </c>
      <c r="C558" s="398">
        <v>60</v>
      </c>
      <c r="D558" s="398">
        <v>257</v>
      </c>
      <c r="E558" s="398">
        <v>35</v>
      </c>
      <c r="F558" s="398">
        <v>146</v>
      </c>
      <c r="G558" s="398">
        <v>25</v>
      </c>
      <c r="H558" s="398">
        <v>111</v>
      </c>
      <c r="I558" s="403" t="s">
        <v>3185</v>
      </c>
      <c r="J558" s="403" t="s">
        <v>2793</v>
      </c>
    </row>
    <row r="559" spans="1:10" s="384" customFormat="1" ht="47.25" hidden="1" x14ac:dyDescent="0.2">
      <c r="A559" s="396"/>
      <c r="B559" s="402" t="s">
        <v>331</v>
      </c>
      <c r="C559" s="398">
        <v>59</v>
      </c>
      <c r="D559" s="398">
        <v>273</v>
      </c>
      <c r="E559" s="398">
        <v>20</v>
      </c>
      <c r="F559" s="398">
        <v>84</v>
      </c>
      <c r="G559" s="398">
        <v>39</v>
      </c>
      <c r="H559" s="398">
        <v>189</v>
      </c>
      <c r="I559" s="403" t="s">
        <v>3186</v>
      </c>
      <c r="J559" s="403" t="s">
        <v>2793</v>
      </c>
    </row>
    <row r="560" spans="1:10" s="384" customFormat="1" ht="94.5" hidden="1" x14ac:dyDescent="0.2">
      <c r="A560" s="396"/>
      <c r="B560" s="402" t="s">
        <v>332</v>
      </c>
      <c r="C560" s="398">
        <v>125</v>
      </c>
      <c r="D560" s="398">
        <v>517</v>
      </c>
      <c r="E560" s="398">
        <v>72</v>
      </c>
      <c r="F560" s="398">
        <v>293</v>
      </c>
      <c r="G560" s="398">
        <v>53</v>
      </c>
      <c r="H560" s="398">
        <v>224</v>
      </c>
      <c r="I560" s="403" t="s">
        <v>3187</v>
      </c>
      <c r="J560" s="403" t="s">
        <v>2793</v>
      </c>
    </row>
    <row r="561" spans="1:10" s="384" customFormat="1" ht="78.75" hidden="1" x14ac:dyDescent="0.2">
      <c r="A561" s="396"/>
      <c r="B561" s="402" t="s">
        <v>333</v>
      </c>
      <c r="C561" s="398">
        <v>127</v>
      </c>
      <c r="D561" s="398">
        <v>528</v>
      </c>
      <c r="E561" s="398">
        <v>45</v>
      </c>
      <c r="F561" s="398">
        <v>189</v>
      </c>
      <c r="G561" s="398">
        <v>82</v>
      </c>
      <c r="H561" s="398">
        <v>339</v>
      </c>
      <c r="I561" s="403" t="s">
        <v>3188</v>
      </c>
      <c r="J561" s="403" t="s">
        <v>2793</v>
      </c>
    </row>
    <row r="562" spans="1:10" s="384" customFormat="1" ht="94.5" hidden="1" x14ac:dyDescent="0.2">
      <c r="A562" s="396"/>
      <c r="B562" s="402" t="s">
        <v>334</v>
      </c>
      <c r="C562" s="398">
        <v>72</v>
      </c>
      <c r="D562" s="398">
        <v>301</v>
      </c>
      <c r="E562" s="398">
        <v>38</v>
      </c>
      <c r="F562" s="398">
        <v>144</v>
      </c>
      <c r="G562" s="398">
        <v>34</v>
      </c>
      <c r="H562" s="398">
        <v>157</v>
      </c>
      <c r="I562" s="403" t="s">
        <v>3189</v>
      </c>
      <c r="J562" s="403" t="s">
        <v>2793</v>
      </c>
    </row>
    <row r="563" spans="1:10" s="384" customFormat="1" ht="78.75" hidden="1" x14ac:dyDescent="0.2">
      <c r="A563" s="396"/>
      <c r="B563" s="402" t="s">
        <v>335</v>
      </c>
      <c r="C563" s="398">
        <v>113</v>
      </c>
      <c r="D563" s="398">
        <v>485</v>
      </c>
      <c r="E563" s="398">
        <v>54</v>
      </c>
      <c r="F563" s="398">
        <v>239</v>
      </c>
      <c r="G563" s="398">
        <v>59</v>
      </c>
      <c r="H563" s="398">
        <v>246</v>
      </c>
      <c r="I563" s="403" t="s">
        <v>3190</v>
      </c>
      <c r="J563" s="403" t="s">
        <v>2793</v>
      </c>
    </row>
    <row r="564" spans="1:10" s="384" customFormat="1" ht="47.25" hidden="1" x14ac:dyDescent="0.2">
      <c r="A564" s="396"/>
      <c r="B564" s="402" t="s">
        <v>336</v>
      </c>
      <c r="C564" s="398">
        <v>51</v>
      </c>
      <c r="D564" s="398">
        <v>231</v>
      </c>
      <c r="E564" s="398">
        <v>15</v>
      </c>
      <c r="F564" s="398">
        <v>67</v>
      </c>
      <c r="G564" s="398">
        <v>36</v>
      </c>
      <c r="H564" s="398">
        <v>164</v>
      </c>
      <c r="I564" s="403" t="s">
        <v>3191</v>
      </c>
      <c r="J564" s="403" t="s">
        <v>2793</v>
      </c>
    </row>
    <row r="565" spans="1:10" s="384" customFormat="1" ht="78.75" hidden="1" x14ac:dyDescent="0.2">
      <c r="A565" s="396"/>
      <c r="B565" s="402" t="s">
        <v>337</v>
      </c>
      <c r="C565" s="398">
        <v>205</v>
      </c>
      <c r="D565" s="398">
        <v>878</v>
      </c>
      <c r="E565" s="398">
        <v>67</v>
      </c>
      <c r="F565" s="398">
        <v>305</v>
      </c>
      <c r="G565" s="398">
        <v>138</v>
      </c>
      <c r="H565" s="398">
        <v>573</v>
      </c>
      <c r="I565" s="403" t="s">
        <v>3192</v>
      </c>
      <c r="J565" s="403" t="s">
        <v>2793</v>
      </c>
    </row>
    <row r="566" spans="1:10" s="384" customFormat="1" ht="47.25" hidden="1" x14ac:dyDescent="0.2">
      <c r="A566" s="396"/>
      <c r="B566" s="402" t="s">
        <v>338</v>
      </c>
      <c r="C566" s="398">
        <v>97</v>
      </c>
      <c r="D566" s="398">
        <v>405</v>
      </c>
      <c r="E566" s="398">
        <v>39</v>
      </c>
      <c r="F566" s="398">
        <v>165</v>
      </c>
      <c r="G566" s="398">
        <v>58</v>
      </c>
      <c r="H566" s="398">
        <v>240</v>
      </c>
      <c r="I566" s="403" t="s">
        <v>3193</v>
      </c>
      <c r="J566" s="403" t="s">
        <v>3194</v>
      </c>
    </row>
    <row r="567" spans="1:10" s="384" customFormat="1" ht="78.75" hidden="1" x14ac:dyDescent="0.2">
      <c r="A567" s="396"/>
      <c r="B567" s="402" t="s">
        <v>2803</v>
      </c>
      <c r="C567" s="398">
        <v>163</v>
      </c>
      <c r="D567" s="398">
        <v>699</v>
      </c>
      <c r="E567" s="398">
        <v>77</v>
      </c>
      <c r="F567" s="398">
        <v>329</v>
      </c>
      <c r="G567" s="398">
        <v>86</v>
      </c>
      <c r="H567" s="398">
        <v>370</v>
      </c>
      <c r="I567" s="403" t="s">
        <v>2804</v>
      </c>
      <c r="J567" s="403" t="s">
        <v>3194</v>
      </c>
    </row>
    <row r="568" spans="1:10" s="384" customFormat="1" hidden="1" x14ac:dyDescent="0.2">
      <c r="A568" s="393">
        <v>7</v>
      </c>
      <c r="B568" s="400" t="s">
        <v>340</v>
      </c>
      <c r="C568" s="395">
        <v>841</v>
      </c>
      <c r="D568" s="395">
        <v>3493</v>
      </c>
      <c r="E568" s="395">
        <v>209</v>
      </c>
      <c r="F568" s="395">
        <v>923</v>
      </c>
      <c r="G568" s="395">
        <v>632</v>
      </c>
      <c r="H568" s="395">
        <v>2570</v>
      </c>
      <c r="I568" s="401"/>
      <c r="J568" s="401"/>
    </row>
    <row r="569" spans="1:10" s="384" customFormat="1" hidden="1" x14ac:dyDescent="0.2">
      <c r="A569" s="396"/>
      <c r="B569" s="402" t="s">
        <v>341</v>
      </c>
      <c r="C569" s="398">
        <v>55</v>
      </c>
      <c r="D569" s="398">
        <v>220</v>
      </c>
      <c r="E569" s="398">
        <v>15</v>
      </c>
      <c r="F569" s="398">
        <v>60</v>
      </c>
      <c r="G569" s="398">
        <v>40</v>
      </c>
      <c r="H569" s="398">
        <v>160</v>
      </c>
      <c r="I569" s="403" t="s">
        <v>2805</v>
      </c>
      <c r="J569" s="403" t="s">
        <v>272</v>
      </c>
    </row>
    <row r="570" spans="1:10" s="384" customFormat="1" ht="31.5" hidden="1" x14ac:dyDescent="0.2">
      <c r="A570" s="396"/>
      <c r="B570" s="402" t="s">
        <v>342</v>
      </c>
      <c r="C570" s="398">
        <v>70</v>
      </c>
      <c r="D570" s="398">
        <v>290</v>
      </c>
      <c r="E570" s="398">
        <v>20</v>
      </c>
      <c r="F570" s="398">
        <v>85</v>
      </c>
      <c r="G570" s="398">
        <v>50</v>
      </c>
      <c r="H570" s="398">
        <v>205</v>
      </c>
      <c r="I570" s="403" t="s">
        <v>2806</v>
      </c>
      <c r="J570" s="403" t="s">
        <v>272</v>
      </c>
    </row>
    <row r="571" spans="1:10" s="384" customFormat="1" ht="31.5" hidden="1" x14ac:dyDescent="0.2">
      <c r="A571" s="396"/>
      <c r="B571" s="402" t="s">
        <v>343</v>
      </c>
      <c r="C571" s="398">
        <v>71</v>
      </c>
      <c r="D571" s="398">
        <v>293</v>
      </c>
      <c r="E571" s="398">
        <v>19</v>
      </c>
      <c r="F571" s="398">
        <v>78</v>
      </c>
      <c r="G571" s="398">
        <v>52</v>
      </c>
      <c r="H571" s="398">
        <v>215</v>
      </c>
      <c r="I571" s="403" t="s">
        <v>2807</v>
      </c>
      <c r="J571" s="403" t="s">
        <v>272</v>
      </c>
    </row>
    <row r="572" spans="1:10" s="384" customFormat="1" ht="31.5" hidden="1" x14ac:dyDescent="0.2">
      <c r="A572" s="396"/>
      <c r="B572" s="402" t="s">
        <v>344</v>
      </c>
      <c r="C572" s="398">
        <v>50</v>
      </c>
      <c r="D572" s="398">
        <v>250</v>
      </c>
      <c r="E572" s="398">
        <v>20</v>
      </c>
      <c r="F572" s="398">
        <v>100</v>
      </c>
      <c r="G572" s="398">
        <v>30</v>
      </c>
      <c r="H572" s="398">
        <v>150</v>
      </c>
      <c r="I572" s="403" t="s">
        <v>2808</v>
      </c>
      <c r="J572" s="403" t="s">
        <v>272</v>
      </c>
    </row>
    <row r="573" spans="1:10" s="384" customFormat="1" hidden="1" x14ac:dyDescent="0.2">
      <c r="A573" s="396"/>
      <c r="B573" s="402" t="s">
        <v>345</v>
      </c>
      <c r="C573" s="398">
        <v>205</v>
      </c>
      <c r="D573" s="398">
        <v>840</v>
      </c>
      <c r="E573" s="398">
        <v>25</v>
      </c>
      <c r="F573" s="398">
        <v>120</v>
      </c>
      <c r="G573" s="398">
        <v>180</v>
      </c>
      <c r="H573" s="398">
        <v>720</v>
      </c>
      <c r="I573" s="403" t="s">
        <v>2809</v>
      </c>
      <c r="J573" s="403" t="s">
        <v>272</v>
      </c>
    </row>
    <row r="574" spans="1:10" s="384" customFormat="1" ht="31.5" hidden="1" x14ac:dyDescent="0.2">
      <c r="A574" s="396"/>
      <c r="B574" s="402" t="s">
        <v>346</v>
      </c>
      <c r="C574" s="398">
        <v>90</v>
      </c>
      <c r="D574" s="398">
        <v>380</v>
      </c>
      <c r="E574" s="398">
        <v>25</v>
      </c>
      <c r="F574" s="398">
        <v>120</v>
      </c>
      <c r="G574" s="398">
        <v>65</v>
      </c>
      <c r="H574" s="398">
        <v>260</v>
      </c>
      <c r="I574" s="403" t="s">
        <v>2810</v>
      </c>
      <c r="J574" s="403" t="s">
        <v>272</v>
      </c>
    </row>
    <row r="575" spans="1:10" s="384" customFormat="1" ht="31.5" hidden="1" x14ac:dyDescent="0.2">
      <c r="A575" s="396"/>
      <c r="B575" s="402" t="s">
        <v>347</v>
      </c>
      <c r="C575" s="398">
        <v>75</v>
      </c>
      <c r="D575" s="398">
        <v>300</v>
      </c>
      <c r="E575" s="398">
        <v>20</v>
      </c>
      <c r="F575" s="398">
        <v>80</v>
      </c>
      <c r="G575" s="398">
        <v>55</v>
      </c>
      <c r="H575" s="398">
        <v>220</v>
      </c>
      <c r="I575" s="403" t="s">
        <v>2811</v>
      </c>
      <c r="J575" s="403" t="s">
        <v>272</v>
      </c>
    </row>
    <row r="576" spans="1:10" s="384" customFormat="1" ht="31.5" hidden="1" x14ac:dyDescent="0.2">
      <c r="A576" s="396"/>
      <c r="B576" s="402" t="s">
        <v>348</v>
      </c>
      <c r="C576" s="398">
        <v>70</v>
      </c>
      <c r="D576" s="398">
        <v>280</v>
      </c>
      <c r="E576" s="398">
        <v>20</v>
      </c>
      <c r="F576" s="398">
        <v>80</v>
      </c>
      <c r="G576" s="398">
        <v>50</v>
      </c>
      <c r="H576" s="398">
        <v>200</v>
      </c>
      <c r="I576" s="403" t="s">
        <v>2812</v>
      </c>
      <c r="J576" s="403" t="s">
        <v>272</v>
      </c>
    </row>
    <row r="577" spans="1:10" s="384" customFormat="1" ht="31.5" hidden="1" x14ac:dyDescent="0.2">
      <c r="A577" s="396"/>
      <c r="B577" s="402" t="s">
        <v>349</v>
      </c>
      <c r="C577" s="398">
        <v>85</v>
      </c>
      <c r="D577" s="398">
        <v>360</v>
      </c>
      <c r="E577" s="398">
        <v>25</v>
      </c>
      <c r="F577" s="398">
        <v>120</v>
      </c>
      <c r="G577" s="398">
        <v>60</v>
      </c>
      <c r="H577" s="398">
        <v>240</v>
      </c>
      <c r="I577" s="403" t="s">
        <v>2813</v>
      </c>
      <c r="J577" s="403" t="s">
        <v>272</v>
      </c>
    </row>
    <row r="578" spans="1:10" s="384" customFormat="1" hidden="1" x14ac:dyDescent="0.2">
      <c r="A578" s="396"/>
      <c r="B578" s="402" t="s">
        <v>350</v>
      </c>
      <c r="C578" s="398">
        <v>70</v>
      </c>
      <c r="D578" s="398">
        <v>280</v>
      </c>
      <c r="E578" s="398">
        <v>20</v>
      </c>
      <c r="F578" s="398">
        <v>80</v>
      </c>
      <c r="G578" s="398">
        <v>50</v>
      </c>
      <c r="H578" s="398">
        <v>200</v>
      </c>
      <c r="I578" s="403" t="s">
        <v>2814</v>
      </c>
      <c r="J578" s="403" t="s">
        <v>272</v>
      </c>
    </row>
    <row r="579" spans="1:10" s="384" customFormat="1" hidden="1" x14ac:dyDescent="0.2">
      <c r="A579" s="396">
        <v>8</v>
      </c>
      <c r="B579" s="402" t="s">
        <v>351</v>
      </c>
      <c r="C579" s="398">
        <v>223</v>
      </c>
      <c r="D579" s="398">
        <v>865</v>
      </c>
      <c r="E579" s="398">
        <v>117</v>
      </c>
      <c r="F579" s="398">
        <v>475</v>
      </c>
      <c r="G579" s="398">
        <v>106</v>
      </c>
      <c r="H579" s="398">
        <v>390</v>
      </c>
      <c r="I579" s="403"/>
      <c r="J579" s="403"/>
    </row>
    <row r="580" spans="1:10" s="384" customFormat="1" hidden="1" x14ac:dyDescent="0.2">
      <c r="A580" s="396"/>
      <c r="B580" s="402" t="s">
        <v>2815</v>
      </c>
      <c r="C580" s="398">
        <v>34</v>
      </c>
      <c r="D580" s="398">
        <v>155</v>
      </c>
      <c r="E580" s="398">
        <v>25</v>
      </c>
      <c r="F580" s="398">
        <v>115</v>
      </c>
      <c r="G580" s="398">
        <v>9</v>
      </c>
      <c r="H580" s="398">
        <v>40</v>
      </c>
      <c r="I580" s="403" t="s">
        <v>2816</v>
      </c>
      <c r="J580" s="403" t="s">
        <v>311</v>
      </c>
    </row>
    <row r="581" spans="1:10" s="384" customFormat="1" hidden="1" x14ac:dyDescent="0.2">
      <c r="A581" s="396"/>
      <c r="B581" s="402" t="s">
        <v>2817</v>
      </c>
      <c r="C581" s="398">
        <v>6</v>
      </c>
      <c r="D581" s="398">
        <v>15</v>
      </c>
      <c r="E581" s="398">
        <v>6</v>
      </c>
      <c r="F581" s="398">
        <v>15</v>
      </c>
      <c r="G581" s="398">
        <v>0</v>
      </c>
      <c r="H581" s="398">
        <v>0</v>
      </c>
      <c r="I581" s="403" t="s">
        <v>2818</v>
      </c>
      <c r="J581" s="403" t="s">
        <v>353</v>
      </c>
    </row>
    <row r="582" spans="1:10" s="384" customFormat="1" hidden="1" x14ac:dyDescent="0.2">
      <c r="A582" s="396"/>
      <c r="B582" s="402" t="s">
        <v>2819</v>
      </c>
      <c r="C582" s="398">
        <v>13</v>
      </c>
      <c r="D582" s="398">
        <v>44</v>
      </c>
      <c r="E582" s="398">
        <v>13</v>
      </c>
      <c r="F582" s="398">
        <v>44</v>
      </c>
      <c r="G582" s="398">
        <v>0</v>
      </c>
      <c r="H582" s="398">
        <v>0</v>
      </c>
      <c r="I582" s="403" t="s">
        <v>3195</v>
      </c>
      <c r="J582" s="403" t="s">
        <v>2821</v>
      </c>
    </row>
    <row r="583" spans="1:10" s="384" customFormat="1" ht="31.5" hidden="1" x14ac:dyDescent="0.2">
      <c r="A583" s="396"/>
      <c r="B583" s="402" t="s">
        <v>2822</v>
      </c>
      <c r="C583" s="398">
        <v>8</v>
      </c>
      <c r="D583" s="398">
        <v>41</v>
      </c>
      <c r="E583" s="398">
        <v>8</v>
      </c>
      <c r="F583" s="398">
        <v>41</v>
      </c>
      <c r="G583" s="398">
        <v>0</v>
      </c>
      <c r="H583" s="398">
        <v>0</v>
      </c>
      <c r="I583" s="403" t="s">
        <v>2823</v>
      </c>
      <c r="J583" s="403" t="s">
        <v>2821</v>
      </c>
    </row>
    <row r="584" spans="1:10" s="384" customFormat="1" ht="31.5" hidden="1" x14ac:dyDescent="0.2">
      <c r="A584" s="396"/>
      <c r="B584" s="402" t="s">
        <v>2824</v>
      </c>
      <c r="C584" s="398">
        <v>25</v>
      </c>
      <c r="D584" s="398">
        <v>80</v>
      </c>
      <c r="E584" s="398">
        <v>25</v>
      </c>
      <c r="F584" s="398">
        <v>80</v>
      </c>
      <c r="G584" s="398">
        <v>0</v>
      </c>
      <c r="H584" s="398">
        <v>0</v>
      </c>
      <c r="I584" s="403" t="s">
        <v>2825</v>
      </c>
      <c r="J584" s="403" t="s">
        <v>311</v>
      </c>
    </row>
    <row r="585" spans="1:10" s="384" customFormat="1" ht="31.5" hidden="1" x14ac:dyDescent="0.2">
      <c r="A585" s="396"/>
      <c r="B585" s="402" t="s">
        <v>2826</v>
      </c>
      <c r="C585" s="398">
        <v>60</v>
      </c>
      <c r="D585" s="398">
        <v>200</v>
      </c>
      <c r="E585" s="398">
        <v>0</v>
      </c>
      <c r="F585" s="398">
        <v>0</v>
      </c>
      <c r="G585" s="398">
        <v>60</v>
      </c>
      <c r="H585" s="398">
        <v>200</v>
      </c>
      <c r="I585" s="403" t="s">
        <v>2827</v>
      </c>
      <c r="J585" s="403" t="s">
        <v>2821</v>
      </c>
    </row>
    <row r="586" spans="1:10" s="384" customFormat="1" hidden="1" x14ac:dyDescent="0.2">
      <c r="A586" s="396"/>
      <c r="B586" s="402" t="s">
        <v>1982</v>
      </c>
      <c r="C586" s="398">
        <v>35</v>
      </c>
      <c r="D586" s="398">
        <v>160</v>
      </c>
      <c r="E586" s="398">
        <v>20</v>
      </c>
      <c r="F586" s="398">
        <v>100</v>
      </c>
      <c r="G586" s="398">
        <v>15</v>
      </c>
      <c r="H586" s="398">
        <v>60</v>
      </c>
      <c r="I586" s="403" t="s">
        <v>2828</v>
      </c>
      <c r="J586" s="403" t="s">
        <v>2821</v>
      </c>
    </row>
    <row r="587" spans="1:10" s="384" customFormat="1" hidden="1" x14ac:dyDescent="0.2">
      <c r="A587" s="396"/>
      <c r="B587" s="402" t="s">
        <v>2829</v>
      </c>
      <c r="C587" s="398">
        <v>42</v>
      </c>
      <c r="D587" s="398">
        <v>170</v>
      </c>
      <c r="E587" s="398">
        <v>20</v>
      </c>
      <c r="F587" s="398">
        <v>80</v>
      </c>
      <c r="G587" s="398">
        <v>22</v>
      </c>
      <c r="H587" s="398">
        <v>90</v>
      </c>
      <c r="I587" s="403" t="s">
        <v>2828</v>
      </c>
      <c r="J587" s="403" t="s">
        <v>320</v>
      </c>
    </row>
    <row r="588" spans="1:10" s="384" customFormat="1" hidden="1" x14ac:dyDescent="0.2">
      <c r="A588" s="393">
        <v>9</v>
      </c>
      <c r="B588" s="400" t="s">
        <v>362</v>
      </c>
      <c r="C588" s="395">
        <v>134</v>
      </c>
      <c r="D588" s="395">
        <v>500</v>
      </c>
      <c r="E588" s="395">
        <v>96</v>
      </c>
      <c r="F588" s="395">
        <v>362</v>
      </c>
      <c r="G588" s="395">
        <v>38</v>
      </c>
      <c r="H588" s="395">
        <v>138</v>
      </c>
      <c r="I588" s="401"/>
      <c r="J588" s="401"/>
    </row>
    <row r="589" spans="1:10" s="384" customFormat="1" ht="63" hidden="1" x14ac:dyDescent="0.2">
      <c r="A589" s="396"/>
      <c r="B589" s="402" t="s">
        <v>3196</v>
      </c>
      <c r="C589" s="398">
        <v>18</v>
      </c>
      <c r="D589" s="398">
        <v>56</v>
      </c>
      <c r="E589" s="398">
        <v>16</v>
      </c>
      <c r="F589" s="398">
        <v>49</v>
      </c>
      <c r="G589" s="398">
        <v>2</v>
      </c>
      <c r="H589" s="398">
        <v>7</v>
      </c>
      <c r="I589" s="403" t="s">
        <v>3197</v>
      </c>
      <c r="J589" s="403" t="s">
        <v>311</v>
      </c>
    </row>
    <row r="590" spans="1:10" s="384" customFormat="1" hidden="1" x14ac:dyDescent="0.2">
      <c r="A590" s="396"/>
      <c r="B590" s="402" t="s">
        <v>2830</v>
      </c>
      <c r="C590" s="398">
        <v>20</v>
      </c>
      <c r="D590" s="398">
        <v>100</v>
      </c>
      <c r="E590" s="398">
        <v>20</v>
      </c>
      <c r="F590" s="398">
        <v>100</v>
      </c>
      <c r="G590" s="398">
        <v>0</v>
      </c>
      <c r="H590" s="398">
        <v>0</v>
      </c>
      <c r="I590" s="403" t="s">
        <v>3198</v>
      </c>
      <c r="J590" s="403" t="s">
        <v>311</v>
      </c>
    </row>
    <row r="591" spans="1:10" s="384" customFormat="1" ht="63" hidden="1" x14ac:dyDescent="0.2">
      <c r="A591" s="396"/>
      <c r="B591" s="402" t="s">
        <v>2832</v>
      </c>
      <c r="C591" s="398">
        <v>36</v>
      </c>
      <c r="D591" s="398">
        <v>134</v>
      </c>
      <c r="E591" s="398">
        <v>18</v>
      </c>
      <c r="F591" s="398">
        <v>67</v>
      </c>
      <c r="G591" s="398">
        <v>18</v>
      </c>
      <c r="H591" s="398">
        <v>67</v>
      </c>
      <c r="I591" s="403" t="s">
        <v>2833</v>
      </c>
      <c r="J591" s="403" t="s">
        <v>311</v>
      </c>
    </row>
    <row r="592" spans="1:10" s="384" customFormat="1" ht="126" hidden="1" x14ac:dyDescent="0.2">
      <c r="A592" s="396"/>
      <c r="B592" s="402" t="s">
        <v>2834</v>
      </c>
      <c r="C592" s="398">
        <v>60</v>
      </c>
      <c r="D592" s="398">
        <v>210</v>
      </c>
      <c r="E592" s="398">
        <v>42</v>
      </c>
      <c r="F592" s="398">
        <v>146</v>
      </c>
      <c r="G592" s="398">
        <v>18</v>
      </c>
      <c r="H592" s="398">
        <v>64</v>
      </c>
      <c r="I592" s="403" t="s">
        <v>3199</v>
      </c>
      <c r="J592" s="403"/>
    </row>
    <row r="593" spans="1:10" s="384" customFormat="1" hidden="1" x14ac:dyDescent="0.2">
      <c r="A593" s="393">
        <v>10</v>
      </c>
      <c r="B593" s="400" t="s">
        <v>369</v>
      </c>
      <c r="C593" s="395">
        <v>299</v>
      </c>
      <c r="D593" s="395">
        <v>1115</v>
      </c>
      <c r="E593" s="395">
        <v>149</v>
      </c>
      <c r="F593" s="395">
        <v>552</v>
      </c>
      <c r="G593" s="395">
        <v>150</v>
      </c>
      <c r="H593" s="395">
        <v>563</v>
      </c>
      <c r="I593" s="401"/>
      <c r="J593" s="401"/>
    </row>
    <row r="594" spans="1:10" s="384" customFormat="1" hidden="1" x14ac:dyDescent="0.2">
      <c r="A594" s="396"/>
      <c r="B594" s="402" t="s">
        <v>370</v>
      </c>
      <c r="C594" s="398">
        <v>26</v>
      </c>
      <c r="D594" s="398">
        <v>134</v>
      </c>
      <c r="E594" s="398">
        <v>13</v>
      </c>
      <c r="F594" s="398">
        <v>67</v>
      </c>
      <c r="G594" s="398">
        <v>13</v>
      </c>
      <c r="H594" s="398">
        <v>67</v>
      </c>
      <c r="I594" s="403" t="s">
        <v>371</v>
      </c>
      <c r="J594" s="403" t="s">
        <v>353</v>
      </c>
    </row>
    <row r="595" spans="1:10" s="384" customFormat="1" hidden="1" x14ac:dyDescent="0.2">
      <c r="A595" s="396"/>
      <c r="B595" s="402" t="s">
        <v>2836</v>
      </c>
      <c r="C595" s="398">
        <v>23</v>
      </c>
      <c r="D595" s="398">
        <v>87</v>
      </c>
      <c r="E595" s="398">
        <v>11</v>
      </c>
      <c r="F595" s="398">
        <v>38</v>
      </c>
      <c r="G595" s="398">
        <v>12</v>
      </c>
      <c r="H595" s="398">
        <v>49</v>
      </c>
      <c r="I595" s="403" t="s">
        <v>373</v>
      </c>
      <c r="J595" s="403" t="s">
        <v>353</v>
      </c>
    </row>
    <row r="596" spans="1:10" s="384" customFormat="1" hidden="1" x14ac:dyDescent="0.2">
      <c r="A596" s="396"/>
      <c r="B596" s="402" t="s">
        <v>2837</v>
      </c>
      <c r="C596" s="398">
        <v>70</v>
      </c>
      <c r="D596" s="398">
        <v>240</v>
      </c>
      <c r="E596" s="398">
        <v>35</v>
      </c>
      <c r="F596" s="398">
        <v>120</v>
      </c>
      <c r="G596" s="398">
        <v>35</v>
      </c>
      <c r="H596" s="398">
        <v>120</v>
      </c>
      <c r="I596" s="403" t="s">
        <v>375</v>
      </c>
      <c r="J596" s="403" t="s">
        <v>353</v>
      </c>
    </row>
    <row r="597" spans="1:10" s="384" customFormat="1" hidden="1" x14ac:dyDescent="0.2">
      <c r="A597" s="396"/>
      <c r="B597" s="402" t="s">
        <v>2838</v>
      </c>
      <c r="C597" s="398">
        <v>30</v>
      </c>
      <c r="D597" s="398">
        <v>186</v>
      </c>
      <c r="E597" s="398">
        <v>15</v>
      </c>
      <c r="F597" s="398">
        <v>93</v>
      </c>
      <c r="G597" s="398">
        <v>15</v>
      </c>
      <c r="H597" s="398">
        <v>93</v>
      </c>
      <c r="I597" s="403" t="s">
        <v>377</v>
      </c>
      <c r="J597" s="403" t="s">
        <v>353</v>
      </c>
    </row>
    <row r="598" spans="1:10" s="384" customFormat="1" hidden="1" x14ac:dyDescent="0.2">
      <c r="A598" s="396"/>
      <c r="B598" s="402" t="s">
        <v>2839</v>
      </c>
      <c r="C598" s="398">
        <v>12</v>
      </c>
      <c r="D598" s="398">
        <v>36</v>
      </c>
      <c r="E598" s="398">
        <v>6</v>
      </c>
      <c r="F598" s="398">
        <v>18</v>
      </c>
      <c r="G598" s="398">
        <v>6</v>
      </c>
      <c r="H598" s="398">
        <v>18</v>
      </c>
      <c r="I598" s="403" t="s">
        <v>379</v>
      </c>
      <c r="J598" s="403" t="s">
        <v>353</v>
      </c>
    </row>
    <row r="599" spans="1:10" s="384" customFormat="1" hidden="1" x14ac:dyDescent="0.2">
      <c r="A599" s="396"/>
      <c r="B599" s="402" t="s">
        <v>380</v>
      </c>
      <c r="C599" s="398">
        <v>28</v>
      </c>
      <c r="D599" s="398">
        <v>98</v>
      </c>
      <c r="E599" s="398">
        <v>14</v>
      </c>
      <c r="F599" s="398">
        <v>49</v>
      </c>
      <c r="G599" s="398">
        <v>14</v>
      </c>
      <c r="H599" s="398">
        <v>49</v>
      </c>
      <c r="I599" s="403" t="s">
        <v>381</v>
      </c>
      <c r="J599" s="403" t="s">
        <v>353</v>
      </c>
    </row>
    <row r="600" spans="1:10" s="384" customFormat="1" hidden="1" x14ac:dyDescent="0.2">
      <c r="A600" s="396"/>
      <c r="B600" s="402" t="s">
        <v>382</v>
      </c>
      <c r="C600" s="398">
        <v>24</v>
      </c>
      <c r="D600" s="398">
        <v>92</v>
      </c>
      <c r="E600" s="398">
        <v>12</v>
      </c>
      <c r="F600" s="398">
        <v>46</v>
      </c>
      <c r="G600" s="398">
        <v>12</v>
      </c>
      <c r="H600" s="398">
        <v>46</v>
      </c>
      <c r="I600" s="403" t="s">
        <v>383</v>
      </c>
      <c r="J600" s="403" t="s">
        <v>353</v>
      </c>
    </row>
    <row r="601" spans="1:10" s="384" customFormat="1" hidden="1" x14ac:dyDescent="0.2">
      <c r="A601" s="396"/>
      <c r="B601" s="402" t="s">
        <v>384</v>
      </c>
      <c r="C601" s="398">
        <v>56</v>
      </c>
      <c r="D601" s="398">
        <v>136</v>
      </c>
      <c r="E601" s="398">
        <v>28</v>
      </c>
      <c r="F601" s="398">
        <v>68</v>
      </c>
      <c r="G601" s="398">
        <v>28</v>
      </c>
      <c r="H601" s="398">
        <v>68</v>
      </c>
      <c r="I601" s="403" t="s">
        <v>385</v>
      </c>
      <c r="J601" s="403" t="s">
        <v>353</v>
      </c>
    </row>
    <row r="602" spans="1:10" s="384" customFormat="1" hidden="1" x14ac:dyDescent="0.2">
      <c r="A602" s="396"/>
      <c r="B602" s="402" t="s">
        <v>386</v>
      </c>
      <c r="C602" s="398">
        <v>30</v>
      </c>
      <c r="D602" s="398">
        <v>106</v>
      </c>
      <c r="E602" s="398">
        <v>15</v>
      </c>
      <c r="F602" s="398">
        <v>53</v>
      </c>
      <c r="G602" s="398">
        <v>15</v>
      </c>
      <c r="H602" s="398">
        <v>53</v>
      </c>
      <c r="I602" s="403" t="s">
        <v>387</v>
      </c>
      <c r="J602" s="403" t="s">
        <v>353</v>
      </c>
    </row>
    <row r="603" spans="1:10" s="384" customFormat="1" hidden="1" x14ac:dyDescent="0.2">
      <c r="A603" s="396">
        <v>11</v>
      </c>
      <c r="B603" s="402" t="s">
        <v>388</v>
      </c>
      <c r="C603" s="398">
        <v>1278</v>
      </c>
      <c r="D603" s="398">
        <v>5522</v>
      </c>
      <c r="E603" s="398">
        <v>741</v>
      </c>
      <c r="F603" s="398">
        <v>2741</v>
      </c>
      <c r="G603" s="398">
        <v>537</v>
      </c>
      <c r="H603" s="398">
        <v>2781</v>
      </c>
      <c r="I603" s="403"/>
      <c r="J603" s="403"/>
    </row>
    <row r="604" spans="1:10" s="384" customFormat="1" ht="31.5" hidden="1" x14ac:dyDescent="0.2">
      <c r="A604" s="396"/>
      <c r="B604" s="402" t="s">
        <v>389</v>
      </c>
      <c r="C604" s="398">
        <v>160</v>
      </c>
      <c r="D604" s="398">
        <v>660</v>
      </c>
      <c r="E604" s="398">
        <v>95</v>
      </c>
      <c r="F604" s="398">
        <v>387</v>
      </c>
      <c r="G604" s="398">
        <v>65</v>
      </c>
      <c r="H604" s="398">
        <v>273</v>
      </c>
      <c r="I604" s="403" t="s">
        <v>2840</v>
      </c>
      <c r="J604" s="403" t="s">
        <v>2841</v>
      </c>
    </row>
    <row r="605" spans="1:10" s="384" customFormat="1" hidden="1" x14ac:dyDescent="0.2">
      <c r="A605" s="396"/>
      <c r="B605" s="402" t="s">
        <v>390</v>
      </c>
      <c r="C605" s="398">
        <v>178</v>
      </c>
      <c r="D605" s="398">
        <v>625</v>
      </c>
      <c r="E605" s="398">
        <v>95</v>
      </c>
      <c r="F605" s="398">
        <v>300</v>
      </c>
      <c r="G605" s="398">
        <v>83</v>
      </c>
      <c r="H605" s="398">
        <v>325</v>
      </c>
      <c r="I605" s="403" t="s">
        <v>2842</v>
      </c>
      <c r="J605" s="403" t="s">
        <v>2841</v>
      </c>
    </row>
    <row r="606" spans="1:10" s="384" customFormat="1" ht="31.5" hidden="1" x14ac:dyDescent="0.2">
      <c r="A606" s="396"/>
      <c r="B606" s="402" t="s">
        <v>391</v>
      </c>
      <c r="C606" s="398">
        <v>243</v>
      </c>
      <c r="D606" s="398">
        <v>783</v>
      </c>
      <c r="E606" s="398">
        <v>118</v>
      </c>
      <c r="F606" s="398">
        <v>375</v>
      </c>
      <c r="G606" s="398">
        <v>125</v>
      </c>
      <c r="H606" s="398">
        <v>408</v>
      </c>
      <c r="I606" s="403" t="s">
        <v>2843</v>
      </c>
      <c r="J606" s="403" t="s">
        <v>2841</v>
      </c>
    </row>
    <row r="607" spans="1:10" s="384" customFormat="1" hidden="1" x14ac:dyDescent="0.2">
      <c r="A607" s="396"/>
      <c r="B607" s="402" t="s">
        <v>392</v>
      </c>
      <c r="C607" s="398">
        <v>191</v>
      </c>
      <c r="D607" s="398">
        <v>676</v>
      </c>
      <c r="E607" s="398">
        <v>101</v>
      </c>
      <c r="F607" s="398">
        <v>365</v>
      </c>
      <c r="G607" s="398">
        <v>90</v>
      </c>
      <c r="H607" s="398">
        <v>311</v>
      </c>
      <c r="I607" s="403" t="s">
        <v>322</v>
      </c>
      <c r="J607" s="403" t="s">
        <v>2841</v>
      </c>
    </row>
    <row r="608" spans="1:10" s="384" customFormat="1" hidden="1" x14ac:dyDescent="0.2">
      <c r="A608" s="396"/>
      <c r="B608" s="402" t="s">
        <v>393</v>
      </c>
      <c r="C608" s="398">
        <v>267</v>
      </c>
      <c r="D608" s="398">
        <v>1104</v>
      </c>
      <c r="E608" s="398">
        <v>155</v>
      </c>
      <c r="F608" s="398">
        <v>550</v>
      </c>
      <c r="G608" s="398">
        <v>112</v>
      </c>
      <c r="H608" s="398">
        <v>554</v>
      </c>
      <c r="I608" s="403" t="s">
        <v>2844</v>
      </c>
      <c r="J608" s="403" t="s">
        <v>2841</v>
      </c>
    </row>
    <row r="609" spans="1:10" s="384" customFormat="1" ht="31.5" hidden="1" x14ac:dyDescent="0.2">
      <c r="A609" s="396"/>
      <c r="B609" s="402" t="s">
        <v>394</v>
      </c>
      <c r="C609" s="398">
        <v>57</v>
      </c>
      <c r="D609" s="398">
        <v>207</v>
      </c>
      <c r="E609" s="398">
        <v>40</v>
      </c>
      <c r="F609" s="398">
        <v>122</v>
      </c>
      <c r="G609" s="398">
        <v>17</v>
      </c>
      <c r="H609" s="398">
        <v>85</v>
      </c>
      <c r="I609" s="403" t="s">
        <v>2845</v>
      </c>
      <c r="J609" s="403" t="s">
        <v>2841</v>
      </c>
    </row>
    <row r="610" spans="1:10" s="384" customFormat="1" hidden="1" x14ac:dyDescent="0.2">
      <c r="A610" s="396"/>
      <c r="B610" s="402" t="s">
        <v>397</v>
      </c>
      <c r="C610" s="398">
        <v>127</v>
      </c>
      <c r="D610" s="398">
        <v>550</v>
      </c>
      <c r="E610" s="398">
        <v>97</v>
      </c>
      <c r="F610" s="398">
        <v>430</v>
      </c>
      <c r="G610" s="398">
        <v>30</v>
      </c>
      <c r="H610" s="398">
        <v>120</v>
      </c>
      <c r="I610" s="403" t="s">
        <v>322</v>
      </c>
      <c r="J610" s="403" t="s">
        <v>2841</v>
      </c>
    </row>
    <row r="611" spans="1:10" s="384" customFormat="1" hidden="1" x14ac:dyDescent="0.2">
      <c r="A611" s="396"/>
      <c r="B611" s="402" t="s">
        <v>396</v>
      </c>
      <c r="C611" s="398">
        <v>55</v>
      </c>
      <c r="D611" s="398">
        <v>917</v>
      </c>
      <c r="E611" s="398">
        <v>40</v>
      </c>
      <c r="F611" s="398">
        <v>212</v>
      </c>
      <c r="G611" s="398">
        <v>15</v>
      </c>
      <c r="H611" s="398">
        <v>705</v>
      </c>
      <c r="I611" s="403" t="s">
        <v>3200</v>
      </c>
      <c r="J611" s="403" t="s">
        <v>2841</v>
      </c>
    </row>
    <row r="612" spans="1:10" s="384" customFormat="1" hidden="1" x14ac:dyDescent="0.2">
      <c r="A612" s="393">
        <v>12</v>
      </c>
      <c r="B612" s="400" t="s">
        <v>398</v>
      </c>
      <c r="C612" s="395">
        <v>720</v>
      </c>
      <c r="D612" s="395">
        <v>3542</v>
      </c>
      <c r="E612" s="395">
        <v>260</v>
      </c>
      <c r="F612" s="395">
        <v>1220</v>
      </c>
      <c r="G612" s="395">
        <v>460</v>
      </c>
      <c r="H612" s="395">
        <v>2322</v>
      </c>
      <c r="I612" s="401"/>
      <c r="J612" s="401"/>
    </row>
    <row r="613" spans="1:10" s="384" customFormat="1" hidden="1" x14ac:dyDescent="0.2">
      <c r="A613" s="396"/>
      <c r="B613" s="402" t="s">
        <v>399</v>
      </c>
      <c r="C613" s="398">
        <v>220</v>
      </c>
      <c r="D613" s="398">
        <v>1060</v>
      </c>
      <c r="E613" s="398">
        <v>90</v>
      </c>
      <c r="F613" s="398">
        <v>440</v>
      </c>
      <c r="G613" s="398">
        <v>130</v>
      </c>
      <c r="H613" s="398">
        <v>620</v>
      </c>
      <c r="I613" s="403" t="s">
        <v>3201</v>
      </c>
      <c r="J613" s="403" t="s">
        <v>3202</v>
      </c>
    </row>
    <row r="614" spans="1:10" s="384" customFormat="1" hidden="1" x14ac:dyDescent="0.2">
      <c r="A614" s="396"/>
      <c r="B614" s="402" t="s">
        <v>3203</v>
      </c>
      <c r="C614" s="398">
        <v>40</v>
      </c>
      <c r="D614" s="398">
        <v>180</v>
      </c>
      <c r="E614" s="398">
        <v>40</v>
      </c>
      <c r="F614" s="398">
        <v>180</v>
      </c>
      <c r="G614" s="398"/>
      <c r="H614" s="398"/>
      <c r="I614" s="403" t="s">
        <v>3204</v>
      </c>
      <c r="J614" s="403" t="s">
        <v>3202</v>
      </c>
    </row>
    <row r="615" spans="1:10" s="384" customFormat="1" hidden="1" x14ac:dyDescent="0.2">
      <c r="A615" s="396"/>
      <c r="B615" s="402" t="s">
        <v>400</v>
      </c>
      <c r="C615" s="398">
        <v>160</v>
      </c>
      <c r="D615" s="398">
        <v>760</v>
      </c>
      <c r="E615" s="398">
        <v>50</v>
      </c>
      <c r="F615" s="398">
        <v>240</v>
      </c>
      <c r="G615" s="398">
        <v>110</v>
      </c>
      <c r="H615" s="398">
        <v>520</v>
      </c>
      <c r="I615" s="403" t="s">
        <v>3205</v>
      </c>
      <c r="J615" s="403" t="s">
        <v>3202</v>
      </c>
    </row>
    <row r="616" spans="1:10" s="384" customFormat="1" hidden="1" x14ac:dyDescent="0.2">
      <c r="A616" s="396"/>
      <c r="B616" s="402" t="s">
        <v>401</v>
      </c>
      <c r="C616" s="398">
        <v>220</v>
      </c>
      <c r="D616" s="398">
        <v>1162</v>
      </c>
      <c r="E616" s="398">
        <v>40</v>
      </c>
      <c r="F616" s="398">
        <v>180</v>
      </c>
      <c r="G616" s="398">
        <v>180</v>
      </c>
      <c r="H616" s="398">
        <v>982</v>
      </c>
      <c r="I616" s="403" t="s">
        <v>3206</v>
      </c>
      <c r="J616" s="403" t="s">
        <v>3202</v>
      </c>
    </row>
    <row r="617" spans="1:10" s="384" customFormat="1" hidden="1" x14ac:dyDescent="0.2">
      <c r="A617" s="396"/>
      <c r="B617" s="402" t="s">
        <v>3207</v>
      </c>
      <c r="C617" s="398">
        <v>80</v>
      </c>
      <c r="D617" s="398">
        <v>380</v>
      </c>
      <c r="E617" s="398">
        <v>40</v>
      </c>
      <c r="F617" s="398">
        <v>180</v>
      </c>
      <c r="G617" s="398">
        <v>40</v>
      </c>
      <c r="H617" s="398">
        <v>200</v>
      </c>
      <c r="I617" s="403" t="s">
        <v>3208</v>
      </c>
      <c r="J617" s="403" t="s">
        <v>2848</v>
      </c>
    </row>
    <row r="618" spans="1:10" s="384" customFormat="1" ht="31.5" hidden="1" x14ac:dyDescent="0.2">
      <c r="A618" s="396">
        <v>13</v>
      </c>
      <c r="B618" s="402" t="s">
        <v>405</v>
      </c>
      <c r="C618" s="398">
        <v>1370</v>
      </c>
      <c r="D618" s="398">
        <v>6200</v>
      </c>
      <c r="E618" s="398">
        <v>710</v>
      </c>
      <c r="F618" s="398">
        <v>3180</v>
      </c>
      <c r="G618" s="398">
        <v>660</v>
      </c>
      <c r="H618" s="398">
        <v>3020</v>
      </c>
      <c r="I618" s="403" t="s">
        <v>3209</v>
      </c>
      <c r="J618" s="403"/>
    </row>
    <row r="619" spans="1:10" s="384" customFormat="1" hidden="1" x14ac:dyDescent="0.2">
      <c r="A619" s="396"/>
      <c r="B619" s="402" t="s">
        <v>2853</v>
      </c>
      <c r="C619" s="398">
        <v>190</v>
      </c>
      <c r="D619" s="398">
        <v>850</v>
      </c>
      <c r="E619" s="398">
        <v>100</v>
      </c>
      <c r="F619" s="398">
        <v>440</v>
      </c>
      <c r="G619" s="398">
        <v>90</v>
      </c>
      <c r="H619" s="398">
        <v>410</v>
      </c>
      <c r="I619" s="403" t="s">
        <v>2854</v>
      </c>
      <c r="J619" s="403" t="s">
        <v>408</v>
      </c>
    </row>
    <row r="620" spans="1:10" s="384" customFormat="1" ht="31.5" hidden="1" x14ac:dyDescent="0.2">
      <c r="A620" s="396"/>
      <c r="B620" s="402" t="s">
        <v>2855</v>
      </c>
      <c r="C620" s="398">
        <v>130</v>
      </c>
      <c r="D620" s="398">
        <v>550</v>
      </c>
      <c r="E620" s="398">
        <v>60</v>
      </c>
      <c r="F620" s="398">
        <v>260</v>
      </c>
      <c r="G620" s="398">
        <v>70</v>
      </c>
      <c r="H620" s="398">
        <v>290</v>
      </c>
      <c r="I620" s="403" t="s">
        <v>2856</v>
      </c>
      <c r="J620" s="403" t="s">
        <v>408</v>
      </c>
    </row>
    <row r="621" spans="1:10" s="384" customFormat="1" ht="31.5" hidden="1" x14ac:dyDescent="0.2">
      <c r="A621" s="396"/>
      <c r="B621" s="402" t="s">
        <v>2857</v>
      </c>
      <c r="C621" s="398">
        <v>130</v>
      </c>
      <c r="D621" s="398">
        <v>620</v>
      </c>
      <c r="E621" s="398">
        <v>60</v>
      </c>
      <c r="F621" s="398">
        <v>280</v>
      </c>
      <c r="G621" s="398">
        <v>70</v>
      </c>
      <c r="H621" s="398">
        <v>340</v>
      </c>
      <c r="I621" s="403" t="s">
        <v>2858</v>
      </c>
      <c r="J621" s="403" t="s">
        <v>408</v>
      </c>
    </row>
    <row r="622" spans="1:10" s="384" customFormat="1" ht="31.5" hidden="1" x14ac:dyDescent="0.2">
      <c r="A622" s="396"/>
      <c r="B622" s="402" t="s">
        <v>2859</v>
      </c>
      <c r="C622" s="398">
        <v>150</v>
      </c>
      <c r="D622" s="398">
        <v>780</v>
      </c>
      <c r="E622" s="398">
        <v>80</v>
      </c>
      <c r="F622" s="398">
        <v>400</v>
      </c>
      <c r="G622" s="398">
        <v>70</v>
      </c>
      <c r="H622" s="398">
        <v>380</v>
      </c>
      <c r="I622" s="403" t="s">
        <v>412</v>
      </c>
      <c r="J622" s="403" t="s">
        <v>408</v>
      </c>
    </row>
    <row r="623" spans="1:10" s="384" customFormat="1" ht="31.5" hidden="1" x14ac:dyDescent="0.2">
      <c r="A623" s="396"/>
      <c r="B623" s="402" t="s">
        <v>2860</v>
      </c>
      <c r="C623" s="398">
        <v>250</v>
      </c>
      <c r="D623" s="398">
        <v>1060</v>
      </c>
      <c r="E623" s="398">
        <v>150</v>
      </c>
      <c r="F623" s="398">
        <v>610</v>
      </c>
      <c r="G623" s="398">
        <v>100</v>
      </c>
      <c r="H623" s="398">
        <v>450</v>
      </c>
      <c r="I623" s="403" t="s">
        <v>2861</v>
      </c>
      <c r="J623" s="403" t="s">
        <v>408</v>
      </c>
    </row>
    <row r="624" spans="1:10" s="384" customFormat="1" ht="31.5" hidden="1" x14ac:dyDescent="0.2">
      <c r="A624" s="396"/>
      <c r="B624" s="402" t="s">
        <v>2862</v>
      </c>
      <c r="C624" s="398">
        <v>150</v>
      </c>
      <c r="D624" s="398">
        <v>720</v>
      </c>
      <c r="E624" s="398">
        <v>90</v>
      </c>
      <c r="F624" s="398">
        <v>500</v>
      </c>
      <c r="G624" s="398">
        <v>60</v>
      </c>
      <c r="H624" s="398">
        <v>220</v>
      </c>
      <c r="I624" s="403" t="s">
        <v>2863</v>
      </c>
      <c r="J624" s="403" t="s">
        <v>408</v>
      </c>
    </row>
    <row r="625" spans="1:10" s="384" customFormat="1" ht="31.5" hidden="1" x14ac:dyDescent="0.2">
      <c r="A625" s="396"/>
      <c r="B625" s="402" t="s">
        <v>2864</v>
      </c>
      <c r="C625" s="398">
        <v>170</v>
      </c>
      <c r="D625" s="398">
        <v>680</v>
      </c>
      <c r="E625" s="398">
        <v>80</v>
      </c>
      <c r="F625" s="398">
        <v>320</v>
      </c>
      <c r="G625" s="398">
        <v>90</v>
      </c>
      <c r="H625" s="398">
        <v>360</v>
      </c>
      <c r="I625" s="403" t="s">
        <v>2865</v>
      </c>
      <c r="J625" s="403" t="s">
        <v>408</v>
      </c>
    </row>
    <row r="626" spans="1:10" s="384" customFormat="1" ht="31.5" hidden="1" x14ac:dyDescent="0.2">
      <c r="A626" s="396"/>
      <c r="B626" s="402" t="s">
        <v>2866</v>
      </c>
      <c r="C626" s="398">
        <v>70</v>
      </c>
      <c r="D626" s="398">
        <v>360</v>
      </c>
      <c r="E626" s="398">
        <v>30</v>
      </c>
      <c r="F626" s="398">
        <v>130</v>
      </c>
      <c r="G626" s="398">
        <v>40</v>
      </c>
      <c r="H626" s="398">
        <v>230</v>
      </c>
      <c r="I626" s="403" t="s">
        <v>2867</v>
      </c>
      <c r="J626" s="403" t="s">
        <v>408</v>
      </c>
    </row>
    <row r="627" spans="1:10" s="384" customFormat="1" ht="31.5" hidden="1" x14ac:dyDescent="0.2">
      <c r="A627" s="396"/>
      <c r="B627" s="402" t="s">
        <v>2868</v>
      </c>
      <c r="C627" s="398">
        <v>130</v>
      </c>
      <c r="D627" s="398">
        <v>580</v>
      </c>
      <c r="E627" s="398">
        <v>60</v>
      </c>
      <c r="F627" s="398">
        <v>240</v>
      </c>
      <c r="G627" s="398">
        <v>70</v>
      </c>
      <c r="H627" s="398">
        <v>340</v>
      </c>
      <c r="I627" s="403" t="s">
        <v>2869</v>
      </c>
      <c r="J627" s="403" t="s">
        <v>408</v>
      </c>
    </row>
    <row r="628" spans="1:10" s="384" customFormat="1" hidden="1" x14ac:dyDescent="0.2">
      <c r="A628" s="393">
        <v>14</v>
      </c>
      <c r="B628" s="400" t="s">
        <v>419</v>
      </c>
      <c r="C628" s="395">
        <v>1060</v>
      </c>
      <c r="D628" s="395">
        <v>3338</v>
      </c>
      <c r="E628" s="395">
        <v>412</v>
      </c>
      <c r="F628" s="395">
        <v>1309</v>
      </c>
      <c r="G628" s="395">
        <v>648</v>
      </c>
      <c r="H628" s="395">
        <v>2029</v>
      </c>
      <c r="I628" s="401"/>
      <c r="J628" s="401"/>
    </row>
    <row r="629" spans="1:10" s="384" customFormat="1" hidden="1" x14ac:dyDescent="0.2">
      <c r="A629" s="396"/>
      <c r="B629" s="402" t="s">
        <v>422</v>
      </c>
      <c r="C629" s="398">
        <v>32</v>
      </c>
      <c r="D629" s="398">
        <v>105</v>
      </c>
      <c r="E629" s="398">
        <v>11</v>
      </c>
      <c r="F629" s="398">
        <v>38</v>
      </c>
      <c r="G629" s="398">
        <v>21</v>
      </c>
      <c r="H629" s="398">
        <v>67</v>
      </c>
      <c r="I629" s="403" t="s">
        <v>2870</v>
      </c>
      <c r="J629" s="403" t="s">
        <v>353</v>
      </c>
    </row>
    <row r="630" spans="1:10" s="384" customFormat="1" hidden="1" x14ac:dyDescent="0.2">
      <c r="A630" s="396"/>
      <c r="B630" s="402" t="s">
        <v>423</v>
      </c>
      <c r="C630" s="398">
        <v>95</v>
      </c>
      <c r="D630" s="398">
        <v>500</v>
      </c>
      <c r="E630" s="398">
        <v>40</v>
      </c>
      <c r="F630" s="398">
        <v>210</v>
      </c>
      <c r="G630" s="398">
        <v>55</v>
      </c>
      <c r="H630" s="398">
        <v>290</v>
      </c>
      <c r="I630" s="403" t="s">
        <v>2870</v>
      </c>
      <c r="J630" s="403" t="s">
        <v>353</v>
      </c>
    </row>
    <row r="631" spans="1:10" s="384" customFormat="1" hidden="1" x14ac:dyDescent="0.2">
      <c r="A631" s="396"/>
      <c r="B631" s="402" t="s">
        <v>424</v>
      </c>
      <c r="C631" s="398">
        <v>83</v>
      </c>
      <c r="D631" s="398">
        <v>324</v>
      </c>
      <c r="E631" s="398">
        <v>67</v>
      </c>
      <c r="F631" s="398">
        <v>232</v>
      </c>
      <c r="G631" s="398">
        <v>16</v>
      </c>
      <c r="H631" s="398">
        <v>92</v>
      </c>
      <c r="I631" s="403" t="s">
        <v>1023</v>
      </c>
      <c r="J631" s="403" t="s">
        <v>353</v>
      </c>
    </row>
    <row r="632" spans="1:10" s="384" customFormat="1" hidden="1" x14ac:dyDescent="0.2">
      <c r="A632" s="396"/>
      <c r="B632" s="402" t="s">
        <v>423</v>
      </c>
      <c r="C632" s="398">
        <v>76</v>
      </c>
      <c r="D632" s="398">
        <v>224</v>
      </c>
      <c r="E632" s="398">
        <v>26</v>
      </c>
      <c r="F632" s="398">
        <v>79</v>
      </c>
      <c r="G632" s="398">
        <v>50</v>
      </c>
      <c r="H632" s="398">
        <v>145</v>
      </c>
      <c r="I632" s="403" t="s">
        <v>1023</v>
      </c>
      <c r="J632" s="403" t="s">
        <v>353</v>
      </c>
    </row>
    <row r="633" spans="1:10" s="384" customFormat="1" hidden="1" x14ac:dyDescent="0.2">
      <c r="A633" s="396"/>
      <c r="B633" s="402" t="s">
        <v>420</v>
      </c>
      <c r="C633" s="398">
        <v>530</v>
      </c>
      <c r="D633" s="398">
        <v>1650</v>
      </c>
      <c r="E633" s="398">
        <v>180</v>
      </c>
      <c r="F633" s="398">
        <v>550</v>
      </c>
      <c r="G633" s="398">
        <v>350</v>
      </c>
      <c r="H633" s="398">
        <v>1100</v>
      </c>
      <c r="I633" s="403" t="s">
        <v>2871</v>
      </c>
      <c r="J633" s="403" t="s">
        <v>353</v>
      </c>
    </row>
    <row r="634" spans="1:10" s="384" customFormat="1" hidden="1" x14ac:dyDescent="0.2">
      <c r="A634" s="396"/>
      <c r="B634" s="402" t="s">
        <v>421</v>
      </c>
      <c r="C634" s="398">
        <v>230</v>
      </c>
      <c r="D634" s="398">
        <v>490</v>
      </c>
      <c r="E634" s="398">
        <v>80</v>
      </c>
      <c r="F634" s="398">
        <v>170</v>
      </c>
      <c r="G634" s="398">
        <v>150</v>
      </c>
      <c r="H634" s="398">
        <v>320</v>
      </c>
      <c r="I634" s="403" t="s">
        <v>1023</v>
      </c>
      <c r="J634" s="403" t="s">
        <v>353</v>
      </c>
    </row>
    <row r="635" spans="1:10" s="384" customFormat="1" hidden="1" x14ac:dyDescent="0.2">
      <c r="A635" s="396"/>
      <c r="B635" s="402" t="s">
        <v>426</v>
      </c>
      <c r="C635" s="398">
        <v>14</v>
      </c>
      <c r="D635" s="398">
        <v>45</v>
      </c>
      <c r="E635" s="398">
        <v>8</v>
      </c>
      <c r="F635" s="398">
        <v>30</v>
      </c>
      <c r="G635" s="398">
        <v>6</v>
      </c>
      <c r="H635" s="398">
        <v>15</v>
      </c>
      <c r="I635" s="403" t="s">
        <v>1023</v>
      </c>
      <c r="J635" s="403" t="s">
        <v>353</v>
      </c>
    </row>
    <row r="636" spans="1:10" s="384" customFormat="1" hidden="1" x14ac:dyDescent="0.2">
      <c r="A636" s="396">
        <v>15</v>
      </c>
      <c r="B636" s="402" t="s">
        <v>427</v>
      </c>
      <c r="C636" s="398">
        <v>143</v>
      </c>
      <c r="D636" s="398">
        <v>443</v>
      </c>
      <c r="E636" s="398">
        <v>73</v>
      </c>
      <c r="F636" s="398">
        <v>203</v>
      </c>
      <c r="G636" s="398">
        <v>70</v>
      </c>
      <c r="H636" s="398">
        <v>240</v>
      </c>
      <c r="I636" s="403"/>
      <c r="J636" s="403"/>
    </row>
    <row r="637" spans="1:10" s="384" customFormat="1" ht="94.5" hidden="1" x14ac:dyDescent="0.2">
      <c r="A637" s="396"/>
      <c r="B637" s="402" t="s">
        <v>310</v>
      </c>
      <c r="C637" s="398">
        <v>48</v>
      </c>
      <c r="D637" s="398">
        <v>135</v>
      </c>
      <c r="E637" s="398">
        <v>28</v>
      </c>
      <c r="F637" s="398">
        <v>75</v>
      </c>
      <c r="G637" s="398">
        <v>20</v>
      </c>
      <c r="H637" s="398">
        <v>60</v>
      </c>
      <c r="I637" s="403" t="s">
        <v>428</v>
      </c>
      <c r="J637" s="403" t="s">
        <v>2872</v>
      </c>
    </row>
    <row r="638" spans="1:10" s="384" customFormat="1" ht="47.25" hidden="1" x14ac:dyDescent="0.2">
      <c r="A638" s="396"/>
      <c r="B638" s="402" t="s">
        <v>312</v>
      </c>
      <c r="C638" s="398">
        <v>30</v>
      </c>
      <c r="D638" s="398">
        <v>110</v>
      </c>
      <c r="E638" s="398">
        <v>20</v>
      </c>
      <c r="F638" s="398">
        <v>50</v>
      </c>
      <c r="G638" s="398">
        <v>10</v>
      </c>
      <c r="H638" s="398">
        <v>60</v>
      </c>
      <c r="I638" s="403" t="s">
        <v>429</v>
      </c>
      <c r="J638" s="403" t="s">
        <v>2872</v>
      </c>
    </row>
    <row r="639" spans="1:10" s="384" customFormat="1" ht="31.5" hidden="1" x14ac:dyDescent="0.2">
      <c r="A639" s="396"/>
      <c r="B639" s="402" t="s">
        <v>313</v>
      </c>
      <c r="C639" s="398">
        <v>25</v>
      </c>
      <c r="D639" s="398">
        <v>72</v>
      </c>
      <c r="E639" s="398">
        <v>15</v>
      </c>
      <c r="F639" s="398">
        <v>42</v>
      </c>
      <c r="G639" s="398">
        <v>10</v>
      </c>
      <c r="H639" s="398">
        <v>30</v>
      </c>
      <c r="I639" s="403" t="s">
        <v>430</v>
      </c>
      <c r="J639" s="403" t="s">
        <v>2872</v>
      </c>
    </row>
    <row r="640" spans="1:10" s="384" customFormat="1" ht="31.5" hidden="1" x14ac:dyDescent="0.2">
      <c r="A640" s="396"/>
      <c r="B640" s="402" t="s">
        <v>314</v>
      </c>
      <c r="C640" s="398">
        <v>40</v>
      </c>
      <c r="D640" s="398">
        <v>126</v>
      </c>
      <c r="E640" s="398">
        <v>10</v>
      </c>
      <c r="F640" s="398">
        <v>36</v>
      </c>
      <c r="G640" s="398">
        <v>30</v>
      </c>
      <c r="H640" s="398">
        <v>90</v>
      </c>
      <c r="I640" s="403" t="s">
        <v>431</v>
      </c>
      <c r="J640" s="403" t="s">
        <v>2872</v>
      </c>
    </row>
    <row r="641" spans="1:10" s="384" customFormat="1" hidden="1" x14ac:dyDescent="0.2">
      <c r="A641" s="393">
        <v>16</v>
      </c>
      <c r="B641" s="400" t="s">
        <v>432</v>
      </c>
      <c r="C641" s="395">
        <v>305</v>
      </c>
      <c r="D641" s="395">
        <v>1285</v>
      </c>
      <c r="E641" s="395">
        <v>32</v>
      </c>
      <c r="F641" s="395">
        <v>129</v>
      </c>
      <c r="G641" s="395">
        <v>273</v>
      </c>
      <c r="H641" s="395">
        <v>1156</v>
      </c>
      <c r="I641" s="401"/>
      <c r="J641" s="401"/>
    </row>
    <row r="642" spans="1:10" s="384" customFormat="1" ht="31.5" hidden="1" x14ac:dyDescent="0.2">
      <c r="A642" s="396"/>
      <c r="B642" s="402" t="s">
        <v>433</v>
      </c>
      <c r="C642" s="398">
        <v>216</v>
      </c>
      <c r="D642" s="398">
        <v>948</v>
      </c>
      <c r="E642" s="398"/>
      <c r="F642" s="398"/>
      <c r="G642" s="398">
        <v>216</v>
      </c>
      <c r="H642" s="398">
        <v>948</v>
      </c>
      <c r="I642" s="403" t="s">
        <v>2873</v>
      </c>
      <c r="J642" s="403" t="s">
        <v>2874</v>
      </c>
    </row>
    <row r="643" spans="1:10" s="384" customFormat="1" ht="31.5" hidden="1" x14ac:dyDescent="0.2">
      <c r="A643" s="396"/>
      <c r="B643" s="402" t="s">
        <v>435</v>
      </c>
      <c r="C643" s="398">
        <v>46</v>
      </c>
      <c r="D643" s="398">
        <v>179</v>
      </c>
      <c r="E643" s="398"/>
      <c r="F643" s="398"/>
      <c r="G643" s="398">
        <v>46</v>
      </c>
      <c r="H643" s="398">
        <v>179</v>
      </c>
      <c r="I643" s="403" t="s">
        <v>2875</v>
      </c>
      <c r="J643" s="403" t="s">
        <v>2874</v>
      </c>
    </row>
    <row r="644" spans="1:10" s="384" customFormat="1" ht="31.5" hidden="1" x14ac:dyDescent="0.2">
      <c r="A644" s="396"/>
      <c r="B644" s="402" t="s">
        <v>436</v>
      </c>
      <c r="C644" s="398">
        <v>20</v>
      </c>
      <c r="D644" s="398">
        <v>84</v>
      </c>
      <c r="E644" s="398">
        <v>20</v>
      </c>
      <c r="F644" s="398">
        <v>84</v>
      </c>
      <c r="G644" s="398"/>
      <c r="H644" s="398"/>
      <c r="I644" s="403" t="s">
        <v>2877</v>
      </c>
      <c r="J644" s="403" t="s">
        <v>2874</v>
      </c>
    </row>
    <row r="645" spans="1:10" s="384" customFormat="1" ht="47.25" hidden="1" x14ac:dyDescent="0.2">
      <c r="A645" s="396"/>
      <c r="B645" s="402" t="s">
        <v>434</v>
      </c>
      <c r="C645" s="398">
        <v>23</v>
      </c>
      <c r="D645" s="398">
        <v>74</v>
      </c>
      <c r="E645" s="398">
        <v>12</v>
      </c>
      <c r="F645" s="398">
        <v>45</v>
      </c>
      <c r="G645" s="398">
        <v>11</v>
      </c>
      <c r="H645" s="398">
        <v>29</v>
      </c>
      <c r="I645" s="403" t="s">
        <v>2878</v>
      </c>
      <c r="J645" s="403" t="s">
        <v>2876</v>
      </c>
    </row>
    <row r="646" spans="1:10" s="384" customFormat="1" hidden="1" x14ac:dyDescent="0.2">
      <c r="A646" s="396">
        <v>17</v>
      </c>
      <c r="B646" s="402" t="s">
        <v>437</v>
      </c>
      <c r="C646" s="398">
        <v>99</v>
      </c>
      <c r="D646" s="398">
        <v>301</v>
      </c>
      <c r="E646" s="398">
        <v>56</v>
      </c>
      <c r="F646" s="398">
        <v>169</v>
      </c>
      <c r="G646" s="398">
        <v>43</v>
      </c>
      <c r="H646" s="398">
        <v>132</v>
      </c>
      <c r="I646" s="403"/>
      <c r="J646" s="403"/>
    </row>
    <row r="647" spans="1:10" s="384" customFormat="1" ht="31.5" hidden="1" x14ac:dyDescent="0.2">
      <c r="A647" s="396"/>
      <c r="B647" s="402" t="s">
        <v>310</v>
      </c>
      <c r="C647" s="398">
        <v>21</v>
      </c>
      <c r="D647" s="398">
        <v>65</v>
      </c>
      <c r="E647" s="398">
        <v>10</v>
      </c>
      <c r="F647" s="398">
        <v>30</v>
      </c>
      <c r="G647" s="398">
        <v>11</v>
      </c>
      <c r="H647" s="398">
        <v>35</v>
      </c>
      <c r="I647" s="403" t="s">
        <v>2879</v>
      </c>
      <c r="J647" s="403" t="s">
        <v>2880</v>
      </c>
    </row>
    <row r="648" spans="1:10" s="384" customFormat="1" ht="31.5" hidden="1" x14ac:dyDescent="0.2">
      <c r="A648" s="396"/>
      <c r="B648" s="402" t="s">
        <v>312</v>
      </c>
      <c r="C648" s="398">
        <v>17</v>
      </c>
      <c r="D648" s="398">
        <v>52</v>
      </c>
      <c r="E648" s="398">
        <v>9</v>
      </c>
      <c r="F648" s="398">
        <v>27</v>
      </c>
      <c r="G648" s="398">
        <v>8</v>
      </c>
      <c r="H648" s="398">
        <v>25</v>
      </c>
      <c r="I648" s="403" t="s">
        <v>2879</v>
      </c>
      <c r="J648" s="403" t="s">
        <v>2880</v>
      </c>
    </row>
    <row r="649" spans="1:10" s="384" customFormat="1" ht="31.5" hidden="1" x14ac:dyDescent="0.2">
      <c r="A649" s="396"/>
      <c r="B649" s="402" t="s">
        <v>313</v>
      </c>
      <c r="C649" s="398">
        <v>17</v>
      </c>
      <c r="D649" s="398">
        <v>49</v>
      </c>
      <c r="E649" s="398">
        <v>13</v>
      </c>
      <c r="F649" s="398">
        <v>37</v>
      </c>
      <c r="G649" s="398">
        <v>4</v>
      </c>
      <c r="H649" s="398">
        <v>12</v>
      </c>
      <c r="I649" s="403" t="s">
        <v>2881</v>
      </c>
      <c r="J649" s="403" t="s">
        <v>2880</v>
      </c>
    </row>
    <row r="650" spans="1:10" s="384" customFormat="1" hidden="1" x14ac:dyDescent="0.2">
      <c r="A650" s="396"/>
      <c r="B650" s="402" t="s">
        <v>314</v>
      </c>
      <c r="C650" s="398">
        <v>12</v>
      </c>
      <c r="D650" s="398">
        <v>35</v>
      </c>
      <c r="E650" s="398">
        <v>8</v>
      </c>
      <c r="F650" s="398">
        <v>25</v>
      </c>
      <c r="G650" s="398">
        <v>4</v>
      </c>
      <c r="H650" s="398">
        <v>10</v>
      </c>
      <c r="I650" s="403" t="s">
        <v>1354</v>
      </c>
      <c r="J650" s="403" t="s">
        <v>2880</v>
      </c>
    </row>
    <row r="651" spans="1:10" s="384" customFormat="1" ht="31.5" hidden="1" x14ac:dyDescent="0.2">
      <c r="A651" s="396"/>
      <c r="B651" s="402" t="s">
        <v>315</v>
      </c>
      <c r="C651" s="398">
        <v>32</v>
      </c>
      <c r="D651" s="398">
        <v>100</v>
      </c>
      <c r="E651" s="398">
        <v>16</v>
      </c>
      <c r="F651" s="398">
        <v>50</v>
      </c>
      <c r="G651" s="398">
        <v>16</v>
      </c>
      <c r="H651" s="398">
        <v>50</v>
      </c>
      <c r="I651" s="403" t="s">
        <v>2881</v>
      </c>
      <c r="J651" s="403" t="s">
        <v>2880</v>
      </c>
    </row>
    <row r="652" spans="1:10" s="384" customFormat="1" hidden="1" x14ac:dyDescent="0.2">
      <c r="A652" s="393">
        <v>18</v>
      </c>
      <c r="B652" s="400" t="s">
        <v>438</v>
      </c>
      <c r="C652" s="395">
        <v>260</v>
      </c>
      <c r="D652" s="395">
        <v>770</v>
      </c>
      <c r="E652" s="395">
        <v>130</v>
      </c>
      <c r="F652" s="395">
        <v>390</v>
      </c>
      <c r="G652" s="395">
        <v>130</v>
      </c>
      <c r="H652" s="395">
        <v>380</v>
      </c>
      <c r="I652" s="401"/>
      <c r="J652" s="401"/>
    </row>
    <row r="653" spans="1:10" s="384" customFormat="1" hidden="1" x14ac:dyDescent="0.2">
      <c r="A653" s="396"/>
      <c r="B653" s="402" t="s">
        <v>439</v>
      </c>
      <c r="C653" s="398">
        <v>50</v>
      </c>
      <c r="D653" s="398">
        <v>150</v>
      </c>
      <c r="E653" s="398">
        <v>50</v>
      </c>
      <c r="F653" s="398">
        <v>150</v>
      </c>
      <c r="G653" s="398"/>
      <c r="H653" s="398"/>
      <c r="I653" s="403" t="s">
        <v>2882</v>
      </c>
      <c r="J653" s="403" t="s">
        <v>320</v>
      </c>
    </row>
    <row r="654" spans="1:10" s="384" customFormat="1" hidden="1" x14ac:dyDescent="0.2">
      <c r="A654" s="396"/>
      <c r="B654" s="402" t="s">
        <v>3210</v>
      </c>
      <c r="C654" s="398">
        <v>80</v>
      </c>
      <c r="D654" s="398">
        <v>250</v>
      </c>
      <c r="E654" s="398">
        <v>40</v>
      </c>
      <c r="F654" s="398">
        <v>120</v>
      </c>
      <c r="G654" s="398">
        <v>40</v>
      </c>
      <c r="H654" s="398">
        <v>130</v>
      </c>
      <c r="I654" s="403" t="s">
        <v>3211</v>
      </c>
      <c r="J654" s="403" t="s">
        <v>353</v>
      </c>
    </row>
    <row r="655" spans="1:10" s="384" customFormat="1" hidden="1" x14ac:dyDescent="0.2">
      <c r="A655" s="396"/>
      <c r="B655" s="402" t="s">
        <v>440</v>
      </c>
      <c r="C655" s="398">
        <v>90</v>
      </c>
      <c r="D655" s="398">
        <v>270</v>
      </c>
      <c r="E655" s="398">
        <v>40</v>
      </c>
      <c r="F655" s="398">
        <v>120</v>
      </c>
      <c r="G655" s="398">
        <v>50</v>
      </c>
      <c r="H655" s="398">
        <v>150</v>
      </c>
      <c r="I655" s="403" t="s">
        <v>2886</v>
      </c>
      <c r="J655" s="403" t="s">
        <v>353</v>
      </c>
    </row>
    <row r="656" spans="1:10" s="384" customFormat="1" hidden="1" x14ac:dyDescent="0.2">
      <c r="A656" s="396"/>
      <c r="B656" s="402" t="s">
        <v>441</v>
      </c>
      <c r="C656" s="398">
        <v>40</v>
      </c>
      <c r="D656" s="398">
        <v>100</v>
      </c>
      <c r="E656" s="398"/>
      <c r="F656" s="398"/>
      <c r="G656" s="398">
        <v>40</v>
      </c>
      <c r="H656" s="398">
        <v>100</v>
      </c>
      <c r="I656" s="403" t="s">
        <v>2886</v>
      </c>
      <c r="J656" s="403" t="s">
        <v>353</v>
      </c>
    </row>
    <row r="657" spans="1:10" s="384" customFormat="1" x14ac:dyDescent="0.2">
      <c r="A657" s="390">
        <v>7</v>
      </c>
      <c r="B657" s="391" t="s">
        <v>596</v>
      </c>
      <c r="C657" s="392">
        <f t="shared" ref="C657:H657" si="16">SUM(C658:C677)</f>
        <v>3627</v>
      </c>
      <c r="D657" s="392">
        <f t="shared" si="16"/>
        <v>13949</v>
      </c>
      <c r="E657" s="392">
        <f t="shared" si="16"/>
        <v>2461</v>
      </c>
      <c r="F657" s="392">
        <f t="shared" si="16"/>
        <v>9339</v>
      </c>
      <c r="G657" s="392">
        <f t="shared" si="16"/>
        <v>1166</v>
      </c>
      <c r="H657" s="392">
        <f t="shared" si="16"/>
        <v>4610</v>
      </c>
      <c r="I657" s="391"/>
      <c r="J657" s="391"/>
    </row>
    <row r="658" spans="1:10" s="384" customFormat="1" hidden="1" x14ac:dyDescent="0.25">
      <c r="A658" s="396">
        <v>1</v>
      </c>
      <c r="B658" s="397" t="s">
        <v>635</v>
      </c>
      <c r="C658" s="398">
        <f t="shared" ref="C658:D660" si="17">E658+G658</f>
        <v>207</v>
      </c>
      <c r="D658" s="398">
        <f t="shared" si="17"/>
        <v>930</v>
      </c>
      <c r="E658" s="398">
        <v>121</v>
      </c>
      <c r="F658" s="398">
        <v>531</v>
      </c>
      <c r="G658" s="398">
        <v>86</v>
      </c>
      <c r="H658" s="398">
        <v>399</v>
      </c>
      <c r="I658" s="397" t="s">
        <v>2887</v>
      </c>
      <c r="J658" s="397" t="s">
        <v>2888</v>
      </c>
    </row>
    <row r="659" spans="1:10" s="384" customFormat="1" hidden="1" x14ac:dyDescent="0.25">
      <c r="A659" s="396">
        <v>2</v>
      </c>
      <c r="B659" s="397" t="s">
        <v>626</v>
      </c>
      <c r="C659" s="398">
        <f t="shared" si="17"/>
        <v>28</v>
      </c>
      <c r="D659" s="398">
        <f t="shared" si="17"/>
        <v>130</v>
      </c>
      <c r="E659" s="398">
        <v>24</v>
      </c>
      <c r="F659" s="398">
        <v>106</v>
      </c>
      <c r="G659" s="398">
        <v>4</v>
      </c>
      <c r="H659" s="398">
        <v>24</v>
      </c>
      <c r="I659" s="413" t="s">
        <v>797</v>
      </c>
      <c r="J659" s="397" t="s">
        <v>272</v>
      </c>
    </row>
    <row r="660" spans="1:10" s="384" customFormat="1" hidden="1" x14ac:dyDescent="0.25">
      <c r="A660" s="396">
        <v>3</v>
      </c>
      <c r="B660" s="397" t="s">
        <v>2891</v>
      </c>
      <c r="C660" s="398">
        <f t="shared" si="17"/>
        <v>65</v>
      </c>
      <c r="D660" s="398">
        <f t="shared" si="17"/>
        <v>244</v>
      </c>
      <c r="E660" s="398">
        <v>46</v>
      </c>
      <c r="F660" s="398">
        <v>156</v>
      </c>
      <c r="G660" s="398">
        <v>19</v>
      </c>
      <c r="H660" s="398">
        <v>88</v>
      </c>
      <c r="I660" s="397" t="s">
        <v>2892</v>
      </c>
      <c r="J660" s="414" t="s">
        <v>2893</v>
      </c>
    </row>
    <row r="661" spans="1:10" s="384" customFormat="1" hidden="1" x14ac:dyDescent="0.25">
      <c r="A661" s="396">
        <v>4</v>
      </c>
      <c r="B661" s="397" t="s">
        <v>2894</v>
      </c>
      <c r="C661" s="398">
        <f t="shared" ref="C661:D676" si="18">G661+E661</f>
        <v>192</v>
      </c>
      <c r="D661" s="398">
        <f t="shared" si="18"/>
        <v>616</v>
      </c>
      <c r="E661" s="398">
        <v>117</v>
      </c>
      <c r="F661" s="398">
        <v>241</v>
      </c>
      <c r="G661" s="398">
        <v>75</v>
      </c>
      <c r="H661" s="398">
        <v>375</v>
      </c>
      <c r="I661" s="397" t="s">
        <v>2895</v>
      </c>
      <c r="J661" s="397" t="s">
        <v>320</v>
      </c>
    </row>
    <row r="662" spans="1:10" s="384" customFormat="1" hidden="1" x14ac:dyDescent="0.25">
      <c r="A662" s="396">
        <v>5</v>
      </c>
      <c r="B662" s="397" t="s">
        <v>2896</v>
      </c>
      <c r="C662" s="398">
        <f t="shared" si="18"/>
        <v>158</v>
      </c>
      <c r="D662" s="398">
        <f t="shared" si="18"/>
        <v>486</v>
      </c>
      <c r="E662" s="398">
        <v>158</v>
      </c>
      <c r="F662" s="398">
        <v>486</v>
      </c>
      <c r="G662" s="398">
        <v>0</v>
      </c>
      <c r="H662" s="398">
        <v>0</v>
      </c>
      <c r="I662" s="397" t="s">
        <v>2892</v>
      </c>
      <c r="J662" s="397" t="s">
        <v>2897</v>
      </c>
    </row>
    <row r="663" spans="1:10" s="384" customFormat="1" hidden="1" x14ac:dyDescent="0.25">
      <c r="A663" s="396">
        <v>6</v>
      </c>
      <c r="B663" s="397" t="s">
        <v>657</v>
      </c>
      <c r="C663" s="398">
        <f t="shared" si="18"/>
        <v>95</v>
      </c>
      <c r="D663" s="398">
        <f t="shared" si="18"/>
        <v>244</v>
      </c>
      <c r="E663" s="389">
        <v>19</v>
      </c>
      <c r="F663" s="389">
        <v>51</v>
      </c>
      <c r="G663" s="389">
        <v>76</v>
      </c>
      <c r="H663" s="389">
        <v>193</v>
      </c>
      <c r="I663" s="397" t="s">
        <v>793</v>
      </c>
      <c r="J663" s="397" t="s">
        <v>659</v>
      </c>
    </row>
    <row r="664" spans="1:10" s="384" customFormat="1" hidden="1" x14ac:dyDescent="0.25">
      <c r="A664" s="396">
        <v>7</v>
      </c>
      <c r="B664" s="397" t="s">
        <v>606</v>
      </c>
      <c r="C664" s="398">
        <f t="shared" si="18"/>
        <v>120</v>
      </c>
      <c r="D664" s="398">
        <f t="shared" si="18"/>
        <v>225</v>
      </c>
      <c r="E664" s="398">
        <v>80</v>
      </c>
      <c r="F664" s="389">
        <v>126</v>
      </c>
      <c r="G664" s="415">
        <v>40</v>
      </c>
      <c r="H664" s="415">
        <v>99</v>
      </c>
      <c r="I664" s="416" t="s">
        <v>793</v>
      </c>
      <c r="J664" s="397" t="s">
        <v>3212</v>
      </c>
    </row>
    <row r="665" spans="1:10" s="384" customFormat="1" hidden="1" x14ac:dyDescent="0.25">
      <c r="A665" s="396">
        <v>8</v>
      </c>
      <c r="B665" s="397" t="s">
        <v>597</v>
      </c>
      <c r="C665" s="417">
        <f t="shared" si="18"/>
        <v>432</v>
      </c>
      <c r="D665" s="398">
        <f t="shared" si="18"/>
        <v>1492</v>
      </c>
      <c r="E665" s="389">
        <v>191</v>
      </c>
      <c r="F665" s="389">
        <v>565</v>
      </c>
      <c r="G665" s="415">
        <v>241</v>
      </c>
      <c r="H665" s="415">
        <v>927</v>
      </c>
      <c r="I665" s="418" t="s">
        <v>2898</v>
      </c>
      <c r="J665" s="387" t="s">
        <v>2899</v>
      </c>
    </row>
    <row r="666" spans="1:10" s="384" customFormat="1" hidden="1" x14ac:dyDescent="0.25">
      <c r="A666" s="396">
        <v>9</v>
      </c>
      <c r="B666" s="397" t="s">
        <v>2900</v>
      </c>
      <c r="C666" s="417">
        <f t="shared" si="18"/>
        <v>106</v>
      </c>
      <c r="D666" s="417">
        <f t="shared" si="18"/>
        <v>338</v>
      </c>
      <c r="E666" s="417">
        <v>35</v>
      </c>
      <c r="F666" s="417">
        <v>118</v>
      </c>
      <c r="G666" s="417">
        <v>71</v>
      </c>
      <c r="H666" s="417">
        <v>220</v>
      </c>
      <c r="I666" s="418" t="s">
        <v>2901</v>
      </c>
      <c r="J666" s="418" t="s">
        <v>3213</v>
      </c>
    </row>
    <row r="667" spans="1:10" s="384" customFormat="1" hidden="1" x14ac:dyDescent="0.25">
      <c r="A667" s="396">
        <v>10</v>
      </c>
      <c r="B667" s="397" t="s">
        <v>2903</v>
      </c>
      <c r="C667" s="417">
        <f t="shared" si="18"/>
        <v>205</v>
      </c>
      <c r="D667" s="417">
        <f t="shared" si="18"/>
        <v>862</v>
      </c>
      <c r="E667" s="417">
        <v>163</v>
      </c>
      <c r="F667" s="417">
        <v>707</v>
      </c>
      <c r="G667" s="417">
        <v>42</v>
      </c>
      <c r="H667" s="417">
        <v>155</v>
      </c>
      <c r="I667" s="418" t="s">
        <v>2904</v>
      </c>
      <c r="J667" s="418" t="s">
        <v>2905</v>
      </c>
    </row>
    <row r="668" spans="1:10" s="384" customFormat="1" hidden="1" x14ac:dyDescent="0.25">
      <c r="A668" s="396">
        <v>11</v>
      </c>
      <c r="B668" s="397" t="s">
        <v>2906</v>
      </c>
      <c r="C668" s="417">
        <f t="shared" si="18"/>
        <v>96</v>
      </c>
      <c r="D668" s="417">
        <f t="shared" si="18"/>
        <v>382</v>
      </c>
      <c r="E668" s="417">
        <v>68</v>
      </c>
      <c r="F668" s="417">
        <v>263</v>
      </c>
      <c r="G668" s="417">
        <v>28</v>
      </c>
      <c r="H668" s="417">
        <v>119</v>
      </c>
      <c r="I668" s="418" t="s">
        <v>3214</v>
      </c>
      <c r="J668" s="418" t="s">
        <v>2908</v>
      </c>
    </row>
    <row r="669" spans="1:10" s="384" customFormat="1" hidden="1" x14ac:dyDescent="0.25">
      <c r="A669" s="396">
        <v>12</v>
      </c>
      <c r="B669" s="397" t="s">
        <v>2909</v>
      </c>
      <c r="C669" s="417">
        <f t="shared" si="18"/>
        <v>1303</v>
      </c>
      <c r="D669" s="417">
        <f t="shared" si="18"/>
        <v>5704</v>
      </c>
      <c r="E669" s="417">
        <v>1028</v>
      </c>
      <c r="F669" s="417">
        <v>4553</v>
      </c>
      <c r="G669" s="417">
        <v>275</v>
      </c>
      <c r="H669" s="417">
        <v>1151</v>
      </c>
      <c r="I669" s="397" t="s">
        <v>2910</v>
      </c>
      <c r="J669" s="397" t="s">
        <v>2911</v>
      </c>
    </row>
    <row r="670" spans="1:10" s="384" customFormat="1" hidden="1" x14ac:dyDescent="0.25">
      <c r="A670" s="396">
        <v>13</v>
      </c>
      <c r="B670" s="397" t="s">
        <v>632</v>
      </c>
      <c r="C670" s="417">
        <f>E670+G670</f>
        <v>16</v>
      </c>
      <c r="D670" s="417">
        <f>F670+H670</f>
        <v>74</v>
      </c>
      <c r="E670" s="417">
        <v>12</v>
      </c>
      <c r="F670" s="417">
        <v>54</v>
      </c>
      <c r="G670" s="417">
        <v>4</v>
      </c>
      <c r="H670" s="417">
        <v>20</v>
      </c>
      <c r="I670" s="397" t="s">
        <v>515</v>
      </c>
      <c r="J670" s="397" t="s">
        <v>2912</v>
      </c>
    </row>
    <row r="671" spans="1:10" s="384" customFormat="1" hidden="1" x14ac:dyDescent="0.25">
      <c r="A671" s="396">
        <v>14</v>
      </c>
      <c r="B671" s="397" t="s">
        <v>2913</v>
      </c>
      <c r="C671" s="417">
        <f>E671+G671</f>
        <v>94</v>
      </c>
      <c r="D671" s="417">
        <f>F671+H671</f>
        <v>347</v>
      </c>
      <c r="E671" s="417">
        <v>90</v>
      </c>
      <c r="F671" s="417">
        <v>343</v>
      </c>
      <c r="G671" s="417">
        <v>4</v>
      </c>
      <c r="H671" s="417">
        <v>4</v>
      </c>
      <c r="I671" s="419" t="s">
        <v>797</v>
      </c>
      <c r="J671" s="419" t="s">
        <v>320</v>
      </c>
    </row>
    <row r="672" spans="1:10" s="384" customFormat="1" hidden="1" x14ac:dyDescent="0.25">
      <c r="A672" s="396">
        <v>15</v>
      </c>
      <c r="B672" s="397" t="s">
        <v>2914</v>
      </c>
      <c r="C672" s="417">
        <f t="shared" si="18"/>
        <v>41</v>
      </c>
      <c r="D672" s="417">
        <f t="shared" si="18"/>
        <v>166</v>
      </c>
      <c r="E672" s="417">
        <v>19</v>
      </c>
      <c r="F672" s="417">
        <v>90</v>
      </c>
      <c r="G672" s="417">
        <v>22</v>
      </c>
      <c r="H672" s="417">
        <v>76</v>
      </c>
      <c r="I672" s="397" t="s">
        <v>3215</v>
      </c>
      <c r="J672" s="408" t="s">
        <v>2915</v>
      </c>
    </row>
    <row r="673" spans="1:10" s="384" customFormat="1" hidden="1" x14ac:dyDescent="0.25">
      <c r="A673" s="396">
        <v>16</v>
      </c>
      <c r="B673" s="397" t="s">
        <v>2916</v>
      </c>
      <c r="C673" s="417">
        <f t="shared" si="18"/>
        <v>278</v>
      </c>
      <c r="D673" s="417">
        <f t="shared" si="18"/>
        <v>1115</v>
      </c>
      <c r="E673" s="417">
        <v>122</v>
      </c>
      <c r="F673" s="417">
        <v>447</v>
      </c>
      <c r="G673" s="417">
        <v>156</v>
      </c>
      <c r="H673" s="417">
        <v>668</v>
      </c>
      <c r="I673" s="397" t="s">
        <v>2917</v>
      </c>
      <c r="J673" s="419" t="s">
        <v>320</v>
      </c>
    </row>
    <row r="674" spans="1:10" s="384" customFormat="1" hidden="1" x14ac:dyDescent="0.25">
      <c r="A674" s="396">
        <v>17</v>
      </c>
      <c r="B674" s="397" t="s">
        <v>621</v>
      </c>
      <c r="C674" s="417">
        <f t="shared" si="18"/>
        <v>18</v>
      </c>
      <c r="D674" s="417">
        <f t="shared" si="18"/>
        <v>85</v>
      </c>
      <c r="E674" s="417">
        <v>17</v>
      </c>
      <c r="F674" s="417">
        <v>80</v>
      </c>
      <c r="G674" s="417">
        <v>1</v>
      </c>
      <c r="H674" s="417">
        <v>5</v>
      </c>
      <c r="I674" s="397" t="s">
        <v>797</v>
      </c>
      <c r="J674" s="408" t="s">
        <v>699</v>
      </c>
    </row>
    <row r="675" spans="1:10" s="384" customFormat="1" hidden="1" x14ac:dyDescent="0.25">
      <c r="A675" s="396">
        <v>18</v>
      </c>
      <c r="B675" s="397" t="s">
        <v>647</v>
      </c>
      <c r="C675" s="417">
        <f t="shared" si="18"/>
        <v>43</v>
      </c>
      <c r="D675" s="417">
        <f t="shared" si="18"/>
        <v>106</v>
      </c>
      <c r="E675" s="417">
        <v>37</v>
      </c>
      <c r="F675" s="417">
        <v>87</v>
      </c>
      <c r="G675" s="417">
        <v>6</v>
      </c>
      <c r="H675" s="417">
        <v>19</v>
      </c>
      <c r="I675" s="397" t="s">
        <v>2918</v>
      </c>
      <c r="J675" s="419" t="s">
        <v>320</v>
      </c>
    </row>
    <row r="676" spans="1:10" s="384" customFormat="1" hidden="1" x14ac:dyDescent="0.25">
      <c r="A676" s="396">
        <v>19</v>
      </c>
      <c r="B676" s="397" t="s">
        <v>715</v>
      </c>
      <c r="C676" s="417">
        <f t="shared" si="18"/>
        <v>25</v>
      </c>
      <c r="D676" s="417">
        <f t="shared" si="18"/>
        <v>112</v>
      </c>
      <c r="E676" s="398">
        <f>8+3+6</f>
        <v>17</v>
      </c>
      <c r="F676" s="398">
        <f>36+22+21</f>
        <v>79</v>
      </c>
      <c r="G676" s="398">
        <f>5+3</f>
        <v>8</v>
      </c>
      <c r="H676" s="398">
        <f>22+11</f>
        <v>33</v>
      </c>
      <c r="I676" s="397" t="s">
        <v>2920</v>
      </c>
      <c r="J676" s="387" t="s">
        <v>272</v>
      </c>
    </row>
    <row r="677" spans="1:10" s="384" customFormat="1" hidden="1" x14ac:dyDescent="0.25">
      <c r="A677" s="396">
        <v>20</v>
      </c>
      <c r="B677" s="397" t="s">
        <v>2921</v>
      </c>
      <c r="C677" s="398">
        <f>G677+E677</f>
        <v>105</v>
      </c>
      <c r="D677" s="398">
        <f>H677+F677</f>
        <v>291</v>
      </c>
      <c r="E677" s="398">
        <v>97</v>
      </c>
      <c r="F677" s="398">
        <v>256</v>
      </c>
      <c r="G677" s="398">
        <v>8</v>
      </c>
      <c r="H677" s="398">
        <v>35</v>
      </c>
      <c r="I677" s="397" t="s">
        <v>797</v>
      </c>
      <c r="J677" s="397" t="s">
        <v>2922</v>
      </c>
    </row>
    <row r="678" spans="1:10" s="384" customFormat="1" x14ac:dyDescent="0.2">
      <c r="A678" s="390">
        <v>8</v>
      </c>
      <c r="B678" s="391" t="s">
        <v>443</v>
      </c>
      <c r="C678" s="392">
        <f>SUM(C679:C689)</f>
        <v>888</v>
      </c>
      <c r="D678" s="392">
        <f>SUM(D679:D689)</f>
        <v>3765</v>
      </c>
      <c r="E678" s="392">
        <f>SUM(E679:E689)</f>
        <v>888</v>
      </c>
      <c r="F678" s="392">
        <f>SUM(F679:F689)</f>
        <v>3765</v>
      </c>
      <c r="G678" s="392">
        <f>SUM(G679:G690)</f>
        <v>185</v>
      </c>
      <c r="H678" s="392">
        <f>SUM(H679:H690)</f>
        <v>712</v>
      </c>
      <c r="I678" s="391"/>
      <c r="J678" s="391"/>
    </row>
    <row r="679" spans="1:10" s="384" customFormat="1" ht="47.25" hidden="1" x14ac:dyDescent="0.2">
      <c r="A679" s="420">
        <v>1</v>
      </c>
      <c r="B679" s="387" t="s">
        <v>2186</v>
      </c>
      <c r="C679" s="389">
        <v>18</v>
      </c>
      <c r="D679" s="389">
        <v>67</v>
      </c>
      <c r="E679" s="389">
        <v>18</v>
      </c>
      <c r="F679" s="389">
        <v>67</v>
      </c>
      <c r="G679" s="389"/>
      <c r="H679" s="389"/>
      <c r="I679" s="387" t="s">
        <v>2923</v>
      </c>
      <c r="J679" s="387" t="s">
        <v>2924</v>
      </c>
    </row>
    <row r="680" spans="1:10" s="384" customFormat="1" ht="63" hidden="1" x14ac:dyDescent="0.2">
      <c r="A680" s="420">
        <v>2</v>
      </c>
      <c r="B680" s="387" t="s">
        <v>453</v>
      </c>
      <c r="C680" s="389">
        <v>85</v>
      </c>
      <c r="D680" s="389">
        <v>361</v>
      </c>
      <c r="E680" s="389">
        <v>85</v>
      </c>
      <c r="F680" s="389">
        <v>361</v>
      </c>
      <c r="G680" s="389"/>
      <c r="H680" s="389"/>
      <c r="I680" s="387" t="s">
        <v>2925</v>
      </c>
      <c r="J680" s="387" t="s">
        <v>2924</v>
      </c>
    </row>
    <row r="681" spans="1:10" s="384" customFormat="1" ht="31.5" hidden="1" x14ac:dyDescent="0.2">
      <c r="A681" s="420">
        <v>3</v>
      </c>
      <c r="B681" s="387" t="s">
        <v>452</v>
      </c>
      <c r="C681" s="389">
        <v>101</v>
      </c>
      <c r="D681" s="389">
        <v>490</v>
      </c>
      <c r="E681" s="389">
        <v>101</v>
      </c>
      <c r="F681" s="389">
        <v>490</v>
      </c>
      <c r="G681" s="389"/>
      <c r="H681" s="389"/>
      <c r="I681" s="387" t="s">
        <v>2926</v>
      </c>
      <c r="J681" s="387" t="s">
        <v>2924</v>
      </c>
    </row>
    <row r="682" spans="1:10" s="384" customFormat="1" ht="31.5" hidden="1" x14ac:dyDescent="0.2">
      <c r="A682" s="420">
        <v>4</v>
      </c>
      <c r="B682" s="387" t="s">
        <v>451</v>
      </c>
      <c r="C682" s="389">
        <v>80</v>
      </c>
      <c r="D682" s="389">
        <v>324</v>
      </c>
      <c r="E682" s="389">
        <v>80</v>
      </c>
      <c r="F682" s="389">
        <v>324</v>
      </c>
      <c r="G682" s="389"/>
      <c r="H682" s="389"/>
      <c r="I682" s="387" t="s">
        <v>2927</v>
      </c>
      <c r="J682" s="387" t="s">
        <v>2924</v>
      </c>
    </row>
    <row r="683" spans="1:10" s="384" customFormat="1" ht="31.5" hidden="1" x14ac:dyDescent="0.2">
      <c r="A683" s="420">
        <v>5</v>
      </c>
      <c r="B683" s="387" t="s">
        <v>450</v>
      </c>
      <c r="C683" s="389">
        <v>30</v>
      </c>
      <c r="D683" s="389">
        <v>120</v>
      </c>
      <c r="E683" s="389">
        <v>30</v>
      </c>
      <c r="F683" s="389">
        <v>120</v>
      </c>
      <c r="G683" s="389"/>
      <c r="H683" s="389"/>
      <c r="I683" s="387" t="s">
        <v>2928</v>
      </c>
      <c r="J683" s="387" t="s">
        <v>2924</v>
      </c>
    </row>
    <row r="684" spans="1:10" s="384" customFormat="1" ht="47.25" hidden="1" x14ac:dyDescent="0.2">
      <c r="A684" s="420">
        <v>6</v>
      </c>
      <c r="B684" s="387" t="s">
        <v>449</v>
      </c>
      <c r="C684" s="389">
        <v>45</v>
      </c>
      <c r="D684" s="389">
        <v>208</v>
      </c>
      <c r="E684" s="389">
        <v>45</v>
      </c>
      <c r="F684" s="389">
        <v>208</v>
      </c>
      <c r="G684" s="389"/>
      <c r="H684" s="389"/>
      <c r="I684" s="387" t="s">
        <v>2929</v>
      </c>
      <c r="J684" s="387" t="s">
        <v>2924</v>
      </c>
    </row>
    <row r="685" spans="1:10" s="384" customFormat="1" ht="47.25" hidden="1" x14ac:dyDescent="0.2">
      <c r="A685" s="420">
        <v>7</v>
      </c>
      <c r="B685" s="421" t="s">
        <v>448</v>
      </c>
      <c r="C685" s="389">
        <v>74</v>
      </c>
      <c r="D685" s="389">
        <v>374</v>
      </c>
      <c r="E685" s="389">
        <v>74</v>
      </c>
      <c r="F685" s="389">
        <v>374</v>
      </c>
      <c r="G685" s="389"/>
      <c r="H685" s="389"/>
      <c r="I685" s="421" t="s">
        <v>2930</v>
      </c>
      <c r="J685" s="387" t="s">
        <v>2924</v>
      </c>
    </row>
    <row r="686" spans="1:10" s="384" customFormat="1" ht="31.5" hidden="1" x14ac:dyDescent="0.2">
      <c r="A686" s="420">
        <v>8</v>
      </c>
      <c r="B686" s="421" t="s">
        <v>447</v>
      </c>
      <c r="C686" s="389">
        <v>126</v>
      </c>
      <c r="D686" s="389">
        <v>463</v>
      </c>
      <c r="E686" s="389">
        <v>126</v>
      </c>
      <c r="F686" s="389">
        <v>463</v>
      </c>
      <c r="G686" s="389"/>
      <c r="H686" s="389"/>
      <c r="I686" s="421" t="s">
        <v>2931</v>
      </c>
      <c r="J686" s="387" t="s">
        <v>2924</v>
      </c>
    </row>
    <row r="687" spans="1:10" s="384" customFormat="1" ht="31.5" hidden="1" x14ac:dyDescent="0.2">
      <c r="A687" s="420">
        <v>9</v>
      </c>
      <c r="B687" s="387" t="s">
        <v>446</v>
      </c>
      <c r="C687" s="389">
        <v>94</v>
      </c>
      <c r="D687" s="389">
        <v>397</v>
      </c>
      <c r="E687" s="389">
        <v>94</v>
      </c>
      <c r="F687" s="389">
        <v>397</v>
      </c>
      <c r="G687" s="389"/>
      <c r="H687" s="389"/>
      <c r="I687" s="387" t="s">
        <v>2932</v>
      </c>
      <c r="J687" s="387" t="s">
        <v>2924</v>
      </c>
    </row>
    <row r="688" spans="1:10" s="384" customFormat="1" ht="31.5" hidden="1" x14ac:dyDescent="0.2">
      <c r="A688" s="420">
        <v>10</v>
      </c>
      <c r="B688" s="387" t="s">
        <v>445</v>
      </c>
      <c r="C688" s="389">
        <v>130</v>
      </c>
      <c r="D688" s="389">
        <v>521</v>
      </c>
      <c r="E688" s="389">
        <v>130</v>
      </c>
      <c r="F688" s="389">
        <v>521</v>
      </c>
      <c r="G688" s="389"/>
      <c r="H688" s="389"/>
      <c r="I688" s="387" t="s">
        <v>2933</v>
      </c>
      <c r="J688" s="387" t="s">
        <v>2924</v>
      </c>
    </row>
    <row r="689" spans="1:10" s="384" customFormat="1" ht="47.25" hidden="1" x14ac:dyDescent="0.2">
      <c r="A689" s="420">
        <v>11</v>
      </c>
      <c r="B689" s="387" t="s">
        <v>444</v>
      </c>
      <c r="C689" s="389">
        <v>105</v>
      </c>
      <c r="D689" s="389">
        <v>440</v>
      </c>
      <c r="E689" s="389">
        <v>105</v>
      </c>
      <c r="F689" s="389">
        <v>440</v>
      </c>
      <c r="G689" s="389"/>
      <c r="H689" s="389"/>
      <c r="I689" s="387" t="s">
        <v>2934</v>
      </c>
      <c r="J689" s="387" t="s">
        <v>2924</v>
      </c>
    </row>
    <row r="690" spans="1:10" s="384" customFormat="1" x14ac:dyDescent="0.2">
      <c r="A690" s="381">
        <v>9</v>
      </c>
      <c r="B690" s="382" t="s">
        <v>1806</v>
      </c>
      <c r="C690" s="383">
        <f t="shared" ref="C690:H690" si="19">SUM(C691,C701,C707,C710,C716,C719,C724,C729,C737,C743,C750,C757,C761,C768,C773,C779)</f>
        <v>585</v>
      </c>
      <c r="D690" s="383">
        <f t="shared" si="19"/>
        <v>2451</v>
      </c>
      <c r="E690" s="383">
        <f t="shared" si="19"/>
        <v>489</v>
      </c>
      <c r="F690" s="383">
        <f t="shared" si="19"/>
        <v>1996</v>
      </c>
      <c r="G690" s="383">
        <f t="shared" si="19"/>
        <v>185</v>
      </c>
      <c r="H690" s="383">
        <f t="shared" si="19"/>
        <v>712</v>
      </c>
      <c r="I690" s="399"/>
      <c r="J690" s="399"/>
    </row>
    <row r="691" spans="1:10" hidden="1" x14ac:dyDescent="0.2">
      <c r="A691" s="256">
        <v>1</v>
      </c>
      <c r="B691" s="257" t="s">
        <v>808</v>
      </c>
      <c r="C691" s="258">
        <v>77</v>
      </c>
      <c r="D691" s="258">
        <v>286</v>
      </c>
      <c r="E691" s="258">
        <v>0</v>
      </c>
      <c r="F691" s="258">
        <v>0</v>
      </c>
      <c r="G691" s="258">
        <v>77</v>
      </c>
      <c r="H691" s="258">
        <v>286</v>
      </c>
      <c r="I691" s="257"/>
      <c r="J691" s="257"/>
    </row>
    <row r="692" spans="1:10" hidden="1" x14ac:dyDescent="0.2">
      <c r="A692" s="260"/>
      <c r="B692" s="259" t="s">
        <v>809</v>
      </c>
      <c r="C692" s="261">
        <v>6</v>
      </c>
      <c r="D692" s="261">
        <v>24</v>
      </c>
      <c r="E692" s="261">
        <v>0</v>
      </c>
      <c r="F692" s="261">
        <v>0</v>
      </c>
      <c r="G692" s="261">
        <v>6</v>
      </c>
      <c r="H692" s="261">
        <v>24</v>
      </c>
      <c r="I692" s="259" t="s">
        <v>810</v>
      </c>
      <c r="J692" s="259" t="s">
        <v>272</v>
      </c>
    </row>
    <row r="693" spans="1:10" hidden="1" x14ac:dyDescent="0.2">
      <c r="A693" s="260"/>
      <c r="B693" s="259" t="s">
        <v>811</v>
      </c>
      <c r="C693" s="261">
        <v>5</v>
      </c>
      <c r="D693" s="261">
        <v>20</v>
      </c>
      <c r="E693" s="261">
        <v>0</v>
      </c>
      <c r="F693" s="261">
        <v>0</v>
      </c>
      <c r="G693" s="261">
        <v>5</v>
      </c>
      <c r="H693" s="261">
        <v>20</v>
      </c>
      <c r="I693" s="259" t="s">
        <v>812</v>
      </c>
      <c r="J693" s="259" t="s">
        <v>272</v>
      </c>
    </row>
    <row r="694" spans="1:10" hidden="1" x14ac:dyDescent="0.2">
      <c r="A694" s="260"/>
      <c r="B694" s="259" t="s">
        <v>813</v>
      </c>
      <c r="C694" s="261">
        <v>4</v>
      </c>
      <c r="D694" s="261">
        <v>17</v>
      </c>
      <c r="E694" s="261">
        <v>0</v>
      </c>
      <c r="F694" s="261">
        <v>0</v>
      </c>
      <c r="G694" s="261">
        <v>4</v>
      </c>
      <c r="H694" s="261">
        <v>17</v>
      </c>
      <c r="I694" s="259" t="s">
        <v>814</v>
      </c>
      <c r="J694" s="259" t="s">
        <v>272</v>
      </c>
    </row>
    <row r="695" spans="1:10" hidden="1" x14ac:dyDescent="0.2">
      <c r="A695" s="260"/>
      <c r="B695" s="259" t="s">
        <v>815</v>
      </c>
      <c r="C695" s="261">
        <v>4</v>
      </c>
      <c r="D695" s="261">
        <v>15</v>
      </c>
      <c r="E695" s="261">
        <v>0</v>
      </c>
      <c r="F695" s="261">
        <v>0</v>
      </c>
      <c r="G695" s="261">
        <v>4</v>
      </c>
      <c r="H695" s="261">
        <v>15</v>
      </c>
      <c r="I695" s="259" t="s">
        <v>814</v>
      </c>
      <c r="J695" s="259" t="s">
        <v>272</v>
      </c>
    </row>
    <row r="696" spans="1:10" hidden="1" x14ac:dyDescent="0.2">
      <c r="A696" s="260"/>
      <c r="B696" s="259" t="s">
        <v>816</v>
      </c>
      <c r="C696" s="261">
        <v>9</v>
      </c>
      <c r="D696" s="261">
        <v>41</v>
      </c>
      <c r="E696" s="261">
        <v>0</v>
      </c>
      <c r="F696" s="261">
        <v>0</v>
      </c>
      <c r="G696" s="261">
        <v>9</v>
      </c>
      <c r="H696" s="261">
        <v>41</v>
      </c>
      <c r="I696" s="259" t="s">
        <v>817</v>
      </c>
      <c r="J696" s="259" t="s">
        <v>272</v>
      </c>
    </row>
    <row r="697" spans="1:10" hidden="1" x14ac:dyDescent="0.2">
      <c r="A697" s="260"/>
      <c r="B697" s="259" t="s">
        <v>818</v>
      </c>
      <c r="C697" s="261">
        <v>9</v>
      </c>
      <c r="D697" s="261">
        <v>40</v>
      </c>
      <c r="E697" s="261">
        <v>0</v>
      </c>
      <c r="F697" s="261">
        <v>0</v>
      </c>
      <c r="G697" s="261">
        <v>9</v>
      </c>
      <c r="H697" s="261">
        <v>40</v>
      </c>
      <c r="I697" s="259" t="s">
        <v>819</v>
      </c>
      <c r="J697" s="259" t="s">
        <v>272</v>
      </c>
    </row>
    <row r="698" spans="1:10" hidden="1" x14ac:dyDescent="0.2">
      <c r="A698" s="260"/>
      <c r="B698" s="259" t="s">
        <v>820</v>
      </c>
      <c r="C698" s="261">
        <v>13</v>
      </c>
      <c r="D698" s="261">
        <v>57</v>
      </c>
      <c r="E698" s="261">
        <v>0</v>
      </c>
      <c r="F698" s="261">
        <v>0</v>
      </c>
      <c r="G698" s="261">
        <v>13</v>
      </c>
      <c r="H698" s="261">
        <v>57</v>
      </c>
      <c r="I698" s="259" t="s">
        <v>821</v>
      </c>
      <c r="J698" s="259" t="s">
        <v>272</v>
      </c>
    </row>
    <row r="699" spans="1:10" hidden="1" x14ac:dyDescent="0.2">
      <c r="A699" s="260"/>
      <c r="B699" s="259" t="s">
        <v>822</v>
      </c>
      <c r="C699" s="261">
        <v>1</v>
      </c>
      <c r="D699" s="261">
        <v>4</v>
      </c>
      <c r="E699" s="261">
        <v>0</v>
      </c>
      <c r="F699" s="261">
        <v>0</v>
      </c>
      <c r="G699" s="261">
        <v>1</v>
      </c>
      <c r="H699" s="261">
        <v>4</v>
      </c>
      <c r="I699" s="259" t="s">
        <v>823</v>
      </c>
      <c r="J699" s="259" t="s">
        <v>272</v>
      </c>
    </row>
    <row r="700" spans="1:10" hidden="1" x14ac:dyDescent="0.2">
      <c r="A700" s="260"/>
      <c r="B700" s="259" t="s">
        <v>824</v>
      </c>
      <c r="C700" s="261">
        <v>26</v>
      </c>
      <c r="D700" s="261">
        <v>68</v>
      </c>
      <c r="E700" s="261">
        <v>0</v>
      </c>
      <c r="F700" s="261">
        <v>0</v>
      </c>
      <c r="G700" s="261">
        <v>26</v>
      </c>
      <c r="H700" s="261">
        <v>68</v>
      </c>
      <c r="I700" s="259" t="s">
        <v>825</v>
      </c>
      <c r="J700" s="259" t="s">
        <v>272</v>
      </c>
    </row>
    <row r="701" spans="1:10" hidden="1" x14ac:dyDescent="0.2">
      <c r="A701" s="256">
        <v>2</v>
      </c>
      <c r="B701" s="257" t="s">
        <v>826</v>
      </c>
      <c r="C701" s="258">
        <v>10</v>
      </c>
      <c r="D701" s="258">
        <v>40</v>
      </c>
      <c r="E701" s="258">
        <v>0</v>
      </c>
      <c r="F701" s="258">
        <v>0</v>
      </c>
      <c r="G701" s="258">
        <v>10</v>
      </c>
      <c r="H701" s="258">
        <v>40</v>
      </c>
      <c r="I701" s="257"/>
      <c r="J701" s="257"/>
    </row>
    <row r="702" spans="1:10" hidden="1" x14ac:dyDescent="0.2">
      <c r="A702" s="260"/>
      <c r="B702" s="259" t="s">
        <v>827</v>
      </c>
      <c r="C702" s="261">
        <v>0</v>
      </c>
      <c r="D702" s="261">
        <v>0</v>
      </c>
      <c r="E702" s="261">
        <v>0</v>
      </c>
      <c r="F702" s="261">
        <v>0</v>
      </c>
      <c r="G702" s="261">
        <v>0</v>
      </c>
      <c r="H702" s="261">
        <v>0</v>
      </c>
      <c r="I702" s="259" t="s">
        <v>810</v>
      </c>
      <c r="J702" s="259" t="s">
        <v>272</v>
      </c>
    </row>
    <row r="703" spans="1:10" hidden="1" x14ac:dyDescent="0.2">
      <c r="A703" s="260"/>
      <c r="B703" s="259" t="s">
        <v>830</v>
      </c>
      <c r="C703" s="261">
        <v>0</v>
      </c>
      <c r="D703" s="261">
        <v>0</v>
      </c>
      <c r="E703" s="261">
        <v>0</v>
      </c>
      <c r="F703" s="261">
        <v>0</v>
      </c>
      <c r="G703" s="261">
        <v>0</v>
      </c>
      <c r="H703" s="261">
        <v>0</v>
      </c>
      <c r="I703" s="259" t="s">
        <v>810</v>
      </c>
      <c r="J703" s="259" t="s">
        <v>272</v>
      </c>
    </row>
    <row r="704" spans="1:10" hidden="1" x14ac:dyDescent="0.2">
      <c r="A704" s="260"/>
      <c r="B704" s="259" t="s">
        <v>828</v>
      </c>
      <c r="C704" s="261">
        <v>0</v>
      </c>
      <c r="D704" s="261">
        <v>0</v>
      </c>
      <c r="E704" s="261">
        <v>0</v>
      </c>
      <c r="F704" s="261">
        <v>0</v>
      </c>
      <c r="G704" s="261">
        <v>0</v>
      </c>
      <c r="H704" s="261">
        <v>0</v>
      </c>
      <c r="I704" s="259" t="s">
        <v>810</v>
      </c>
      <c r="J704" s="259" t="s">
        <v>272</v>
      </c>
    </row>
    <row r="705" spans="1:10" hidden="1" x14ac:dyDescent="0.2">
      <c r="A705" s="260"/>
      <c r="B705" s="259" t="s">
        <v>829</v>
      </c>
      <c r="C705" s="261">
        <v>0</v>
      </c>
      <c r="D705" s="261">
        <v>0</v>
      </c>
      <c r="E705" s="261">
        <v>0</v>
      </c>
      <c r="F705" s="261">
        <v>0</v>
      </c>
      <c r="G705" s="261">
        <v>0</v>
      </c>
      <c r="H705" s="261">
        <v>0</v>
      </c>
      <c r="I705" s="259" t="s">
        <v>810</v>
      </c>
      <c r="J705" s="259" t="s">
        <v>272</v>
      </c>
    </row>
    <row r="706" spans="1:10" hidden="1" x14ac:dyDescent="0.2">
      <c r="A706" s="260"/>
      <c r="B706" s="259" t="s">
        <v>826</v>
      </c>
      <c r="C706" s="261">
        <v>10</v>
      </c>
      <c r="D706" s="261">
        <v>40</v>
      </c>
      <c r="E706" s="261">
        <v>0</v>
      </c>
      <c r="F706" s="261">
        <v>0</v>
      </c>
      <c r="G706" s="261">
        <v>10</v>
      </c>
      <c r="H706" s="261">
        <v>40</v>
      </c>
      <c r="I706" s="259" t="s">
        <v>810</v>
      </c>
      <c r="J706" s="259" t="s">
        <v>272</v>
      </c>
    </row>
    <row r="707" spans="1:10" hidden="1" x14ac:dyDescent="0.2">
      <c r="A707" s="256">
        <v>3</v>
      </c>
      <c r="B707" s="257" t="s">
        <v>831</v>
      </c>
      <c r="C707" s="258">
        <v>8</v>
      </c>
      <c r="D707" s="258">
        <v>38</v>
      </c>
      <c r="E707" s="258">
        <v>8</v>
      </c>
      <c r="F707" s="258">
        <v>38</v>
      </c>
      <c r="G707" s="258">
        <v>0</v>
      </c>
      <c r="H707" s="258">
        <v>0</v>
      </c>
      <c r="I707" s="257"/>
      <c r="J707" s="257"/>
    </row>
    <row r="708" spans="1:10" hidden="1" x14ac:dyDescent="0.2">
      <c r="A708" s="260"/>
      <c r="B708" s="259" t="s">
        <v>832</v>
      </c>
      <c r="C708" s="261">
        <v>6</v>
      </c>
      <c r="D708" s="261">
        <v>32</v>
      </c>
      <c r="E708" s="261">
        <v>6</v>
      </c>
      <c r="F708" s="261">
        <v>32</v>
      </c>
      <c r="G708" s="261">
        <v>0</v>
      </c>
      <c r="H708" s="261">
        <v>0</v>
      </c>
      <c r="I708" s="259" t="s">
        <v>810</v>
      </c>
      <c r="J708" s="259" t="s">
        <v>272</v>
      </c>
    </row>
    <row r="709" spans="1:10" hidden="1" x14ac:dyDescent="0.2">
      <c r="A709" s="260"/>
      <c r="B709" s="259" t="s">
        <v>833</v>
      </c>
      <c r="C709" s="261">
        <v>2</v>
      </c>
      <c r="D709" s="261">
        <v>6</v>
      </c>
      <c r="E709" s="261">
        <v>2</v>
      </c>
      <c r="F709" s="261">
        <v>6</v>
      </c>
      <c r="G709" s="261">
        <v>0</v>
      </c>
      <c r="H709" s="261">
        <v>0</v>
      </c>
      <c r="I709" s="259" t="s">
        <v>810</v>
      </c>
      <c r="J709" s="259" t="s">
        <v>272</v>
      </c>
    </row>
    <row r="710" spans="1:10" hidden="1" x14ac:dyDescent="0.2">
      <c r="A710" s="256">
        <v>4</v>
      </c>
      <c r="B710" s="257" t="s">
        <v>834</v>
      </c>
      <c r="C710" s="258">
        <v>74</v>
      </c>
      <c r="D710" s="258">
        <v>317</v>
      </c>
      <c r="E710" s="258">
        <v>74</v>
      </c>
      <c r="F710" s="258">
        <v>317</v>
      </c>
      <c r="G710" s="258">
        <v>0</v>
      </c>
      <c r="H710" s="258">
        <v>0</v>
      </c>
      <c r="I710" s="257"/>
      <c r="J710" s="257"/>
    </row>
    <row r="711" spans="1:10" hidden="1" x14ac:dyDescent="0.2">
      <c r="A711" s="260"/>
      <c r="B711" s="259" t="s">
        <v>835</v>
      </c>
      <c r="C711" s="261">
        <v>13</v>
      </c>
      <c r="D711" s="261">
        <v>51</v>
      </c>
      <c r="E711" s="261">
        <v>13</v>
      </c>
      <c r="F711" s="261">
        <v>51</v>
      </c>
      <c r="G711" s="261">
        <v>0</v>
      </c>
      <c r="H711" s="261">
        <v>0</v>
      </c>
      <c r="I711" s="259" t="s">
        <v>836</v>
      </c>
      <c r="J711" s="259" t="s">
        <v>272</v>
      </c>
    </row>
    <row r="712" spans="1:10" hidden="1" x14ac:dyDescent="0.2">
      <c r="A712" s="260"/>
      <c r="B712" s="259" t="s">
        <v>837</v>
      </c>
      <c r="C712" s="261">
        <v>24</v>
      </c>
      <c r="D712" s="261">
        <v>102</v>
      </c>
      <c r="E712" s="261">
        <v>24</v>
      </c>
      <c r="F712" s="261">
        <v>102</v>
      </c>
      <c r="G712" s="261">
        <v>0</v>
      </c>
      <c r="H712" s="261">
        <v>0</v>
      </c>
      <c r="I712" s="259" t="s">
        <v>838</v>
      </c>
      <c r="J712" s="259" t="s">
        <v>272</v>
      </c>
    </row>
    <row r="713" spans="1:10" hidden="1" x14ac:dyDescent="0.2">
      <c r="A713" s="260"/>
      <c r="B713" s="259" t="s">
        <v>839</v>
      </c>
      <c r="C713" s="261">
        <v>16</v>
      </c>
      <c r="D713" s="261">
        <v>64</v>
      </c>
      <c r="E713" s="261">
        <v>16</v>
      </c>
      <c r="F713" s="261">
        <v>64</v>
      </c>
      <c r="G713" s="261">
        <v>0</v>
      </c>
      <c r="H713" s="261">
        <v>0</v>
      </c>
      <c r="I713" s="259" t="s">
        <v>840</v>
      </c>
      <c r="J713" s="259" t="s">
        <v>272</v>
      </c>
    </row>
    <row r="714" spans="1:10" hidden="1" x14ac:dyDescent="0.2">
      <c r="A714" s="260"/>
      <c r="B714" s="259" t="s">
        <v>841</v>
      </c>
      <c r="C714" s="261">
        <v>11</v>
      </c>
      <c r="D714" s="261">
        <v>51</v>
      </c>
      <c r="E714" s="261">
        <v>11</v>
      </c>
      <c r="F714" s="261">
        <v>51</v>
      </c>
      <c r="G714" s="261">
        <v>0</v>
      </c>
      <c r="H714" s="261">
        <v>0</v>
      </c>
      <c r="I714" s="259" t="s">
        <v>842</v>
      </c>
      <c r="J714" s="259" t="s">
        <v>272</v>
      </c>
    </row>
    <row r="715" spans="1:10" ht="31.5" hidden="1" x14ac:dyDescent="0.2">
      <c r="A715" s="260"/>
      <c r="B715" s="259" t="s">
        <v>843</v>
      </c>
      <c r="C715" s="261">
        <v>10</v>
      </c>
      <c r="D715" s="261">
        <v>49</v>
      </c>
      <c r="E715" s="261">
        <v>10</v>
      </c>
      <c r="F715" s="261">
        <v>49</v>
      </c>
      <c r="G715" s="261">
        <v>0</v>
      </c>
      <c r="H715" s="261">
        <v>0</v>
      </c>
      <c r="I715" s="259" t="s">
        <v>844</v>
      </c>
      <c r="J715" s="259" t="s">
        <v>272</v>
      </c>
    </row>
    <row r="716" spans="1:10" hidden="1" x14ac:dyDescent="0.2">
      <c r="A716" s="256">
        <v>5</v>
      </c>
      <c r="B716" s="257" t="s">
        <v>845</v>
      </c>
      <c r="C716" s="258">
        <v>6</v>
      </c>
      <c r="D716" s="258">
        <v>26</v>
      </c>
      <c r="E716" s="258">
        <v>1</v>
      </c>
      <c r="F716" s="258">
        <v>4</v>
      </c>
      <c r="G716" s="258">
        <v>5</v>
      </c>
      <c r="H716" s="258">
        <v>22</v>
      </c>
      <c r="I716" s="257"/>
      <c r="J716" s="257"/>
    </row>
    <row r="717" spans="1:10" hidden="1" x14ac:dyDescent="0.2">
      <c r="A717" s="260">
        <v>1</v>
      </c>
      <c r="B717" s="259" t="s">
        <v>846</v>
      </c>
      <c r="C717" s="261">
        <v>4</v>
      </c>
      <c r="D717" s="261">
        <v>16</v>
      </c>
      <c r="E717" s="261">
        <v>1</v>
      </c>
      <c r="F717" s="261">
        <v>4</v>
      </c>
      <c r="G717" s="261">
        <v>3</v>
      </c>
      <c r="H717" s="261">
        <v>12</v>
      </c>
      <c r="I717" s="259" t="s">
        <v>2936</v>
      </c>
      <c r="J717" s="259" t="s">
        <v>272</v>
      </c>
    </row>
    <row r="718" spans="1:10" hidden="1" x14ac:dyDescent="0.2">
      <c r="A718" s="260">
        <v>2</v>
      </c>
      <c r="B718" s="259" t="s">
        <v>848</v>
      </c>
      <c r="C718" s="261">
        <v>2</v>
      </c>
      <c r="D718" s="261">
        <v>10</v>
      </c>
      <c r="E718" s="261">
        <v>0</v>
      </c>
      <c r="F718" s="261">
        <v>0</v>
      </c>
      <c r="G718" s="261">
        <v>2</v>
      </c>
      <c r="H718" s="261">
        <v>10</v>
      </c>
      <c r="I718" s="259" t="s">
        <v>2936</v>
      </c>
      <c r="J718" s="259" t="s">
        <v>272</v>
      </c>
    </row>
    <row r="719" spans="1:10" hidden="1" x14ac:dyDescent="0.2">
      <c r="A719" s="256">
        <v>6</v>
      </c>
      <c r="B719" s="257" t="s">
        <v>849</v>
      </c>
      <c r="C719" s="258">
        <v>22</v>
      </c>
      <c r="D719" s="258">
        <v>96</v>
      </c>
      <c r="E719" s="258">
        <v>19</v>
      </c>
      <c r="F719" s="258">
        <v>82</v>
      </c>
      <c r="G719" s="258">
        <v>3</v>
      </c>
      <c r="H719" s="258">
        <v>14</v>
      </c>
      <c r="I719" s="257"/>
      <c r="J719" s="257"/>
    </row>
    <row r="720" spans="1:10" hidden="1" x14ac:dyDescent="0.2">
      <c r="A720" s="260">
        <v>1</v>
      </c>
      <c r="B720" s="259" t="s">
        <v>310</v>
      </c>
      <c r="C720" s="261">
        <v>5</v>
      </c>
      <c r="D720" s="261">
        <v>23</v>
      </c>
      <c r="E720" s="261">
        <v>3</v>
      </c>
      <c r="F720" s="261">
        <v>14</v>
      </c>
      <c r="G720" s="261">
        <v>2</v>
      </c>
      <c r="H720" s="261">
        <v>9</v>
      </c>
      <c r="I720" s="259" t="s">
        <v>850</v>
      </c>
      <c r="J720" s="259" t="s">
        <v>272</v>
      </c>
    </row>
    <row r="721" spans="1:10" hidden="1" x14ac:dyDescent="0.2">
      <c r="A721" s="260">
        <v>2</v>
      </c>
      <c r="B721" s="259" t="s">
        <v>312</v>
      </c>
      <c r="C721" s="261">
        <v>4</v>
      </c>
      <c r="D721" s="261">
        <v>19</v>
      </c>
      <c r="E721" s="261">
        <v>4</v>
      </c>
      <c r="F721" s="261">
        <v>19</v>
      </c>
      <c r="G721" s="261">
        <v>0</v>
      </c>
      <c r="H721" s="261">
        <v>0</v>
      </c>
      <c r="I721" s="259" t="s">
        <v>851</v>
      </c>
      <c r="J721" s="259" t="s">
        <v>272</v>
      </c>
    </row>
    <row r="722" spans="1:10" hidden="1" x14ac:dyDescent="0.2">
      <c r="A722" s="260">
        <v>3</v>
      </c>
      <c r="B722" s="259" t="s">
        <v>313</v>
      </c>
      <c r="C722" s="261">
        <v>3</v>
      </c>
      <c r="D722" s="261">
        <v>15</v>
      </c>
      <c r="E722" s="261">
        <v>2</v>
      </c>
      <c r="F722" s="261">
        <v>10</v>
      </c>
      <c r="G722" s="261">
        <v>1</v>
      </c>
      <c r="H722" s="261">
        <v>5</v>
      </c>
      <c r="I722" s="259" t="s">
        <v>852</v>
      </c>
      <c r="J722" s="259" t="s">
        <v>272</v>
      </c>
    </row>
    <row r="723" spans="1:10" hidden="1" x14ac:dyDescent="0.2">
      <c r="A723" s="260">
        <v>4</v>
      </c>
      <c r="B723" s="259" t="s">
        <v>314</v>
      </c>
      <c r="C723" s="261">
        <v>10</v>
      </c>
      <c r="D723" s="261">
        <v>39</v>
      </c>
      <c r="E723" s="261">
        <v>10</v>
      </c>
      <c r="F723" s="261">
        <v>39</v>
      </c>
      <c r="G723" s="261">
        <v>0</v>
      </c>
      <c r="H723" s="261">
        <v>0</v>
      </c>
      <c r="I723" s="259" t="s">
        <v>853</v>
      </c>
      <c r="J723" s="259" t="s">
        <v>272</v>
      </c>
    </row>
    <row r="724" spans="1:10" hidden="1" x14ac:dyDescent="0.2">
      <c r="A724" s="256">
        <v>7</v>
      </c>
      <c r="B724" s="257" t="s">
        <v>854</v>
      </c>
      <c r="C724" s="258">
        <v>16</v>
      </c>
      <c r="D724" s="258">
        <v>68</v>
      </c>
      <c r="E724" s="258">
        <v>8</v>
      </c>
      <c r="F724" s="258">
        <v>35</v>
      </c>
      <c r="G724" s="258">
        <v>8</v>
      </c>
      <c r="H724" s="258">
        <v>33</v>
      </c>
      <c r="I724" s="257"/>
      <c r="J724" s="257"/>
    </row>
    <row r="725" spans="1:10" hidden="1" x14ac:dyDescent="0.2">
      <c r="A725" s="260">
        <v>1</v>
      </c>
      <c r="B725" s="259" t="s">
        <v>855</v>
      </c>
      <c r="C725" s="261">
        <v>4</v>
      </c>
      <c r="D725" s="261">
        <v>13</v>
      </c>
      <c r="E725" s="261">
        <v>4</v>
      </c>
      <c r="F725" s="261">
        <v>13</v>
      </c>
      <c r="G725" s="261">
        <v>0</v>
      </c>
      <c r="H725" s="261">
        <v>0</v>
      </c>
      <c r="I725" s="259" t="s">
        <v>3216</v>
      </c>
      <c r="J725" s="259" t="s">
        <v>272</v>
      </c>
    </row>
    <row r="726" spans="1:10" hidden="1" x14ac:dyDescent="0.2">
      <c r="A726" s="260">
        <v>2</v>
      </c>
      <c r="B726" s="259" t="s">
        <v>3217</v>
      </c>
      <c r="C726" s="261">
        <v>2</v>
      </c>
      <c r="D726" s="261">
        <v>12</v>
      </c>
      <c r="E726" s="261">
        <v>2</v>
      </c>
      <c r="F726" s="261">
        <v>12</v>
      </c>
      <c r="G726" s="261">
        <v>0</v>
      </c>
      <c r="H726" s="261">
        <v>0</v>
      </c>
      <c r="I726" s="259" t="s">
        <v>810</v>
      </c>
      <c r="J726" s="259" t="s">
        <v>272</v>
      </c>
    </row>
    <row r="727" spans="1:10" hidden="1" x14ac:dyDescent="0.2">
      <c r="A727" s="260">
        <v>3</v>
      </c>
      <c r="B727" s="259" t="s">
        <v>3218</v>
      </c>
      <c r="C727" s="261">
        <v>8</v>
      </c>
      <c r="D727" s="261">
        <v>33</v>
      </c>
      <c r="E727" s="261">
        <v>0</v>
      </c>
      <c r="F727" s="261">
        <v>0</v>
      </c>
      <c r="G727" s="261">
        <v>8</v>
      </c>
      <c r="H727" s="261">
        <v>33</v>
      </c>
      <c r="I727" s="259" t="s">
        <v>810</v>
      </c>
      <c r="J727" s="259" t="s">
        <v>272</v>
      </c>
    </row>
    <row r="728" spans="1:10" hidden="1" x14ac:dyDescent="0.2">
      <c r="A728" s="260">
        <v>4</v>
      </c>
      <c r="B728" s="259" t="s">
        <v>3219</v>
      </c>
      <c r="C728" s="261">
        <v>2</v>
      </c>
      <c r="D728" s="261">
        <v>10</v>
      </c>
      <c r="E728" s="261">
        <v>2</v>
      </c>
      <c r="F728" s="261">
        <v>10</v>
      </c>
      <c r="G728" s="261">
        <v>0</v>
      </c>
      <c r="H728" s="261">
        <v>0</v>
      </c>
      <c r="I728" s="259" t="s">
        <v>810</v>
      </c>
      <c r="J728" s="259" t="s">
        <v>272</v>
      </c>
    </row>
    <row r="729" spans="1:10" hidden="1" x14ac:dyDescent="0.2">
      <c r="A729" s="256">
        <v>8</v>
      </c>
      <c r="B729" s="257" t="s">
        <v>865</v>
      </c>
      <c r="C729" s="258">
        <v>120</v>
      </c>
      <c r="D729" s="258">
        <v>457</v>
      </c>
      <c r="E729" s="258">
        <v>180</v>
      </c>
      <c r="F729" s="258">
        <v>633</v>
      </c>
      <c r="G729" s="258">
        <v>0</v>
      </c>
      <c r="H729" s="258">
        <v>0</v>
      </c>
      <c r="I729" s="257"/>
      <c r="J729" s="257"/>
    </row>
    <row r="730" spans="1:10" hidden="1" x14ac:dyDescent="0.2">
      <c r="A730" s="260">
        <v>1</v>
      </c>
      <c r="B730" s="259" t="s">
        <v>866</v>
      </c>
      <c r="C730" s="261">
        <v>15</v>
      </c>
      <c r="D730" s="261">
        <v>56</v>
      </c>
      <c r="E730" s="261">
        <v>23</v>
      </c>
      <c r="F730" s="261">
        <v>89</v>
      </c>
      <c r="G730" s="261">
        <v>0</v>
      </c>
      <c r="H730" s="261">
        <v>0</v>
      </c>
      <c r="I730" s="259" t="s">
        <v>319</v>
      </c>
      <c r="J730" s="259" t="s">
        <v>867</v>
      </c>
    </row>
    <row r="731" spans="1:10" hidden="1" x14ac:dyDescent="0.2">
      <c r="A731" s="260">
        <v>2</v>
      </c>
      <c r="B731" s="259" t="s">
        <v>868</v>
      </c>
      <c r="C731" s="261">
        <v>19</v>
      </c>
      <c r="D731" s="261">
        <v>73</v>
      </c>
      <c r="E731" s="261">
        <v>26</v>
      </c>
      <c r="F731" s="261">
        <v>100</v>
      </c>
      <c r="G731" s="261">
        <v>0</v>
      </c>
      <c r="H731" s="261">
        <v>0</v>
      </c>
      <c r="I731" s="259" t="s">
        <v>663</v>
      </c>
      <c r="J731" s="259" t="s">
        <v>867</v>
      </c>
    </row>
    <row r="732" spans="1:10" hidden="1" x14ac:dyDescent="0.2">
      <c r="A732" s="260">
        <v>3</v>
      </c>
      <c r="B732" s="259" t="s">
        <v>869</v>
      </c>
      <c r="C732" s="261">
        <v>5</v>
      </c>
      <c r="D732" s="261">
        <v>24</v>
      </c>
      <c r="E732" s="261">
        <v>56</v>
      </c>
      <c r="F732" s="261">
        <v>172</v>
      </c>
      <c r="G732" s="261">
        <v>0</v>
      </c>
      <c r="H732" s="261">
        <v>0</v>
      </c>
      <c r="I732" s="259" t="s">
        <v>1393</v>
      </c>
      <c r="J732" s="259" t="s">
        <v>867</v>
      </c>
    </row>
    <row r="733" spans="1:10" hidden="1" x14ac:dyDescent="0.2">
      <c r="A733" s="260">
        <v>4</v>
      </c>
      <c r="B733" s="259" t="s">
        <v>871</v>
      </c>
      <c r="C733" s="261">
        <v>6</v>
      </c>
      <c r="D733" s="261">
        <v>29</v>
      </c>
      <c r="E733" s="261">
        <v>17</v>
      </c>
      <c r="F733" s="261">
        <v>61</v>
      </c>
      <c r="G733" s="261">
        <v>0</v>
      </c>
      <c r="H733" s="261">
        <v>0</v>
      </c>
      <c r="I733" s="259" t="s">
        <v>319</v>
      </c>
      <c r="J733" s="259" t="s">
        <v>867</v>
      </c>
    </row>
    <row r="734" spans="1:10" hidden="1" x14ac:dyDescent="0.2">
      <c r="A734" s="260">
        <v>5</v>
      </c>
      <c r="B734" s="259" t="s">
        <v>872</v>
      </c>
      <c r="C734" s="261">
        <v>16</v>
      </c>
      <c r="D734" s="261">
        <v>53</v>
      </c>
      <c r="E734" s="261">
        <v>17</v>
      </c>
      <c r="F734" s="261">
        <v>68</v>
      </c>
      <c r="G734" s="261">
        <v>0</v>
      </c>
      <c r="H734" s="261">
        <v>0</v>
      </c>
      <c r="I734" s="259" t="s">
        <v>1101</v>
      </c>
      <c r="J734" s="259" t="s">
        <v>867</v>
      </c>
    </row>
    <row r="735" spans="1:10" hidden="1" x14ac:dyDescent="0.2">
      <c r="A735" s="260">
        <v>6</v>
      </c>
      <c r="B735" s="259" t="s">
        <v>873</v>
      </c>
      <c r="C735" s="261">
        <v>42</v>
      </c>
      <c r="D735" s="261">
        <v>180</v>
      </c>
      <c r="E735" s="261">
        <v>17</v>
      </c>
      <c r="F735" s="261">
        <v>56</v>
      </c>
      <c r="G735" s="261">
        <v>0</v>
      </c>
      <c r="H735" s="261">
        <v>0</v>
      </c>
      <c r="I735" s="259" t="s">
        <v>1393</v>
      </c>
      <c r="J735" s="259" t="s">
        <v>867</v>
      </c>
    </row>
    <row r="736" spans="1:10" hidden="1" x14ac:dyDescent="0.2">
      <c r="A736" s="260">
        <v>7</v>
      </c>
      <c r="B736" s="259" t="s">
        <v>874</v>
      </c>
      <c r="C736" s="261">
        <v>17</v>
      </c>
      <c r="D736" s="261">
        <v>42</v>
      </c>
      <c r="E736" s="261">
        <v>24</v>
      </c>
      <c r="F736" s="261">
        <v>87</v>
      </c>
      <c r="G736" s="261">
        <v>0</v>
      </c>
      <c r="H736" s="261">
        <v>0</v>
      </c>
      <c r="I736" s="259" t="s">
        <v>2937</v>
      </c>
      <c r="J736" s="259" t="s">
        <v>867</v>
      </c>
    </row>
    <row r="737" spans="1:10" hidden="1" x14ac:dyDescent="0.2">
      <c r="A737" s="256">
        <v>9</v>
      </c>
      <c r="B737" s="257" t="s">
        <v>875</v>
      </c>
      <c r="C737" s="258">
        <v>44</v>
      </c>
      <c r="D737" s="258">
        <v>203</v>
      </c>
      <c r="E737" s="258">
        <v>36</v>
      </c>
      <c r="F737" s="258">
        <v>163</v>
      </c>
      <c r="G737" s="258">
        <v>8</v>
      </c>
      <c r="H737" s="258">
        <v>40</v>
      </c>
      <c r="I737" s="257"/>
      <c r="J737" s="257"/>
    </row>
    <row r="738" spans="1:10" hidden="1" x14ac:dyDescent="0.2">
      <c r="A738" s="260">
        <v>1</v>
      </c>
      <c r="B738" s="259" t="s">
        <v>312</v>
      </c>
      <c r="C738" s="261">
        <v>5</v>
      </c>
      <c r="D738" s="261">
        <v>16</v>
      </c>
      <c r="E738" s="261">
        <v>5</v>
      </c>
      <c r="F738" s="261">
        <v>16</v>
      </c>
      <c r="G738" s="261">
        <v>0</v>
      </c>
      <c r="H738" s="261">
        <v>0</v>
      </c>
      <c r="I738" s="259" t="s">
        <v>810</v>
      </c>
      <c r="J738" s="259"/>
    </row>
    <row r="739" spans="1:10" ht="31.5" hidden="1" x14ac:dyDescent="0.2">
      <c r="A739" s="260">
        <v>2</v>
      </c>
      <c r="B739" s="259" t="s">
        <v>875</v>
      </c>
      <c r="C739" s="261">
        <v>8</v>
      </c>
      <c r="D739" s="261">
        <v>40</v>
      </c>
      <c r="E739" s="261"/>
      <c r="F739" s="261"/>
      <c r="G739" s="261">
        <v>8</v>
      </c>
      <c r="H739" s="261">
        <v>40</v>
      </c>
      <c r="I739" s="259" t="s">
        <v>876</v>
      </c>
      <c r="J739" s="259" t="s">
        <v>272</v>
      </c>
    </row>
    <row r="740" spans="1:10" hidden="1" x14ac:dyDescent="0.2">
      <c r="A740" s="260">
        <v>3</v>
      </c>
      <c r="B740" s="259" t="s">
        <v>877</v>
      </c>
      <c r="C740" s="261">
        <v>14</v>
      </c>
      <c r="D740" s="261">
        <v>60</v>
      </c>
      <c r="E740" s="261">
        <v>14</v>
      </c>
      <c r="F740" s="261">
        <v>60</v>
      </c>
      <c r="G740" s="261">
        <v>0</v>
      </c>
      <c r="H740" s="261">
        <v>0</v>
      </c>
      <c r="I740" s="259" t="s">
        <v>878</v>
      </c>
      <c r="J740" s="259" t="s">
        <v>272</v>
      </c>
    </row>
    <row r="741" spans="1:10" hidden="1" x14ac:dyDescent="0.2">
      <c r="A741" s="260">
        <v>4</v>
      </c>
      <c r="B741" s="259" t="s">
        <v>879</v>
      </c>
      <c r="C741" s="261">
        <v>5</v>
      </c>
      <c r="D741" s="261">
        <v>23</v>
      </c>
      <c r="E741" s="261">
        <v>5</v>
      </c>
      <c r="F741" s="261">
        <v>23</v>
      </c>
      <c r="G741" s="261">
        <v>0</v>
      </c>
      <c r="H741" s="261">
        <v>0</v>
      </c>
      <c r="I741" s="259" t="s">
        <v>880</v>
      </c>
      <c r="J741" s="259" t="s">
        <v>272</v>
      </c>
    </row>
    <row r="742" spans="1:10" hidden="1" x14ac:dyDescent="0.2">
      <c r="A742" s="260">
        <v>5</v>
      </c>
      <c r="B742" s="259" t="s">
        <v>881</v>
      </c>
      <c r="C742" s="261">
        <v>12</v>
      </c>
      <c r="D742" s="261">
        <v>64</v>
      </c>
      <c r="E742" s="261">
        <v>12</v>
      </c>
      <c r="F742" s="261">
        <v>64</v>
      </c>
      <c r="G742" s="261">
        <v>0</v>
      </c>
      <c r="H742" s="261">
        <v>0</v>
      </c>
      <c r="I742" s="259" t="s">
        <v>577</v>
      </c>
      <c r="J742" s="259" t="s">
        <v>272</v>
      </c>
    </row>
    <row r="743" spans="1:10" hidden="1" x14ac:dyDescent="0.2">
      <c r="A743" s="256">
        <v>10</v>
      </c>
      <c r="B743" s="257" t="s">
        <v>882</v>
      </c>
      <c r="C743" s="258">
        <v>15</v>
      </c>
      <c r="D743" s="258">
        <v>57</v>
      </c>
      <c r="E743" s="258">
        <v>15</v>
      </c>
      <c r="F743" s="258">
        <v>57</v>
      </c>
      <c r="G743" s="258">
        <v>0</v>
      </c>
      <c r="H743" s="258">
        <v>0</v>
      </c>
      <c r="I743" s="257"/>
      <c r="J743" s="257"/>
    </row>
    <row r="744" spans="1:10" hidden="1" x14ac:dyDescent="0.2">
      <c r="A744" s="260">
        <v>1</v>
      </c>
      <c r="B744" s="259" t="s">
        <v>883</v>
      </c>
      <c r="C744" s="261">
        <v>2</v>
      </c>
      <c r="D744" s="261">
        <v>7</v>
      </c>
      <c r="E744" s="261">
        <v>2</v>
      </c>
      <c r="F744" s="261">
        <v>7</v>
      </c>
      <c r="G744" s="261">
        <v>0</v>
      </c>
      <c r="H744" s="261">
        <v>0</v>
      </c>
      <c r="I744" s="259" t="s">
        <v>810</v>
      </c>
      <c r="J744" s="259" t="s">
        <v>272</v>
      </c>
    </row>
    <row r="745" spans="1:10" hidden="1" x14ac:dyDescent="0.2">
      <c r="A745" s="260">
        <v>2</v>
      </c>
      <c r="B745" s="259" t="s">
        <v>884</v>
      </c>
      <c r="C745" s="261">
        <v>2</v>
      </c>
      <c r="D745" s="261">
        <v>9</v>
      </c>
      <c r="E745" s="261">
        <v>2</v>
      </c>
      <c r="F745" s="261">
        <v>9</v>
      </c>
      <c r="G745" s="261">
        <v>0</v>
      </c>
      <c r="H745" s="261">
        <v>0</v>
      </c>
      <c r="I745" s="259" t="s">
        <v>810</v>
      </c>
      <c r="J745" s="259" t="s">
        <v>272</v>
      </c>
    </row>
    <row r="746" spans="1:10" hidden="1" x14ac:dyDescent="0.2">
      <c r="A746" s="260">
        <v>3</v>
      </c>
      <c r="B746" s="259" t="s">
        <v>886</v>
      </c>
      <c r="C746" s="261">
        <v>2</v>
      </c>
      <c r="D746" s="261">
        <v>7</v>
      </c>
      <c r="E746" s="261">
        <v>2</v>
      </c>
      <c r="F746" s="261">
        <v>7</v>
      </c>
      <c r="G746" s="261">
        <v>0</v>
      </c>
      <c r="H746" s="261">
        <v>0</v>
      </c>
      <c r="I746" s="259" t="s">
        <v>810</v>
      </c>
      <c r="J746" s="259" t="s">
        <v>272</v>
      </c>
    </row>
    <row r="747" spans="1:10" hidden="1" x14ac:dyDescent="0.2">
      <c r="A747" s="260">
        <v>4</v>
      </c>
      <c r="B747" s="259" t="s">
        <v>2938</v>
      </c>
      <c r="C747" s="261">
        <v>6</v>
      </c>
      <c r="D747" s="261">
        <v>25</v>
      </c>
      <c r="E747" s="261">
        <v>6</v>
      </c>
      <c r="F747" s="261">
        <v>25</v>
      </c>
      <c r="G747" s="261">
        <v>0</v>
      </c>
      <c r="H747" s="261">
        <v>0</v>
      </c>
      <c r="I747" s="259" t="s">
        <v>810</v>
      </c>
      <c r="J747" s="259" t="s">
        <v>272</v>
      </c>
    </row>
    <row r="748" spans="1:10" hidden="1" x14ac:dyDescent="0.2">
      <c r="A748" s="260">
        <v>5</v>
      </c>
      <c r="B748" s="259" t="s">
        <v>887</v>
      </c>
      <c r="C748" s="261">
        <v>1</v>
      </c>
      <c r="D748" s="261">
        <v>3</v>
      </c>
      <c r="E748" s="261">
        <v>1</v>
      </c>
      <c r="F748" s="261">
        <v>3</v>
      </c>
      <c r="G748" s="261">
        <v>0</v>
      </c>
      <c r="H748" s="261">
        <v>0</v>
      </c>
      <c r="I748" s="259" t="s">
        <v>810</v>
      </c>
      <c r="J748" s="259" t="s">
        <v>272</v>
      </c>
    </row>
    <row r="749" spans="1:10" hidden="1" x14ac:dyDescent="0.2">
      <c r="A749" s="260">
        <v>6</v>
      </c>
      <c r="B749" s="259" t="s">
        <v>888</v>
      </c>
      <c r="C749" s="261">
        <v>2</v>
      </c>
      <c r="D749" s="261">
        <v>6</v>
      </c>
      <c r="E749" s="261">
        <v>2</v>
      </c>
      <c r="F749" s="261">
        <v>6</v>
      </c>
      <c r="G749" s="261">
        <v>0</v>
      </c>
      <c r="H749" s="261">
        <v>0</v>
      </c>
      <c r="I749" s="259" t="s">
        <v>810</v>
      </c>
      <c r="J749" s="259" t="s">
        <v>272</v>
      </c>
    </row>
    <row r="750" spans="1:10" hidden="1" x14ac:dyDescent="0.2">
      <c r="A750" s="256">
        <v>11</v>
      </c>
      <c r="B750" s="257" t="s">
        <v>889</v>
      </c>
      <c r="C750" s="258">
        <v>87</v>
      </c>
      <c r="D750" s="258">
        <v>440</v>
      </c>
      <c r="E750" s="258">
        <v>116</v>
      </c>
      <c r="F750" s="258">
        <v>521</v>
      </c>
      <c r="G750" s="258">
        <v>0</v>
      </c>
      <c r="H750" s="258">
        <v>0</v>
      </c>
      <c r="I750" s="257"/>
      <c r="J750" s="257"/>
    </row>
    <row r="751" spans="1:10" hidden="1" x14ac:dyDescent="0.2">
      <c r="A751" s="260">
        <v>1</v>
      </c>
      <c r="B751" s="259" t="s">
        <v>264</v>
      </c>
      <c r="C751" s="261">
        <v>9</v>
      </c>
      <c r="D751" s="261">
        <v>45</v>
      </c>
      <c r="E751" s="261">
        <v>0</v>
      </c>
      <c r="F751" s="261">
        <v>0</v>
      </c>
      <c r="G751" s="261">
        <v>0</v>
      </c>
      <c r="H751" s="261">
        <v>0</v>
      </c>
      <c r="I751" s="259" t="s">
        <v>810</v>
      </c>
      <c r="J751" s="259" t="s">
        <v>272</v>
      </c>
    </row>
    <row r="752" spans="1:10" hidden="1" x14ac:dyDescent="0.2">
      <c r="A752" s="260">
        <v>2</v>
      </c>
      <c r="B752" s="259" t="s">
        <v>3220</v>
      </c>
      <c r="C752" s="261">
        <v>9</v>
      </c>
      <c r="D752" s="261">
        <v>50</v>
      </c>
      <c r="E752" s="261">
        <v>16</v>
      </c>
      <c r="F752" s="261">
        <v>63</v>
      </c>
      <c r="G752" s="261">
        <v>0</v>
      </c>
      <c r="H752" s="261">
        <v>0</v>
      </c>
      <c r="I752" s="259" t="s">
        <v>810</v>
      </c>
      <c r="J752" s="259" t="s">
        <v>272</v>
      </c>
    </row>
    <row r="753" spans="1:10" hidden="1" x14ac:dyDescent="0.2">
      <c r="A753" s="260">
        <v>3</v>
      </c>
      <c r="B753" s="259" t="s">
        <v>895</v>
      </c>
      <c r="C753" s="261">
        <v>5</v>
      </c>
      <c r="D753" s="261">
        <v>25</v>
      </c>
      <c r="E753" s="261">
        <v>26</v>
      </c>
      <c r="F753" s="261">
        <v>128</v>
      </c>
      <c r="G753" s="261">
        <v>0</v>
      </c>
      <c r="H753" s="261">
        <v>0</v>
      </c>
      <c r="I753" s="259" t="s">
        <v>840</v>
      </c>
      <c r="J753" s="259" t="s">
        <v>272</v>
      </c>
    </row>
    <row r="754" spans="1:10" hidden="1" x14ac:dyDescent="0.2">
      <c r="A754" s="260">
        <v>4</v>
      </c>
      <c r="B754" s="259" t="s">
        <v>890</v>
      </c>
      <c r="C754" s="261">
        <v>16</v>
      </c>
      <c r="D754" s="261">
        <v>80</v>
      </c>
      <c r="E754" s="261">
        <v>31</v>
      </c>
      <c r="F754" s="261">
        <v>155</v>
      </c>
      <c r="G754" s="261">
        <v>0</v>
      </c>
      <c r="H754" s="261">
        <v>0</v>
      </c>
      <c r="I754" s="259" t="s">
        <v>891</v>
      </c>
      <c r="J754" s="259" t="s">
        <v>272</v>
      </c>
    </row>
    <row r="755" spans="1:10" hidden="1" x14ac:dyDescent="0.2">
      <c r="A755" s="260">
        <v>5</v>
      </c>
      <c r="B755" s="259" t="s">
        <v>3221</v>
      </c>
      <c r="C755" s="261">
        <v>17</v>
      </c>
      <c r="D755" s="261">
        <v>85</v>
      </c>
      <c r="E755" s="261">
        <v>22</v>
      </c>
      <c r="F755" s="261">
        <v>84</v>
      </c>
      <c r="G755" s="261">
        <v>0</v>
      </c>
      <c r="H755" s="261">
        <v>0</v>
      </c>
      <c r="I755" s="259" t="s">
        <v>893</v>
      </c>
      <c r="J755" s="259" t="s">
        <v>272</v>
      </c>
    </row>
    <row r="756" spans="1:10" hidden="1" x14ac:dyDescent="0.2">
      <c r="A756" s="260">
        <v>6</v>
      </c>
      <c r="B756" s="259" t="s">
        <v>3222</v>
      </c>
      <c r="C756" s="261">
        <v>31</v>
      </c>
      <c r="D756" s="261">
        <v>155</v>
      </c>
      <c r="E756" s="261">
        <v>21</v>
      </c>
      <c r="F756" s="261">
        <v>91</v>
      </c>
      <c r="G756" s="261">
        <v>0</v>
      </c>
      <c r="H756" s="261">
        <v>0</v>
      </c>
      <c r="I756" s="259" t="s">
        <v>893</v>
      </c>
      <c r="J756" s="259" t="s">
        <v>272</v>
      </c>
    </row>
    <row r="757" spans="1:10" hidden="1" x14ac:dyDescent="0.2">
      <c r="A757" s="256">
        <v>12</v>
      </c>
      <c r="B757" s="257" t="s">
        <v>903</v>
      </c>
      <c r="C757" s="258">
        <v>10</v>
      </c>
      <c r="D757" s="258">
        <v>45</v>
      </c>
      <c r="E757" s="258">
        <v>10</v>
      </c>
      <c r="F757" s="258">
        <v>45</v>
      </c>
      <c r="G757" s="258">
        <v>0</v>
      </c>
      <c r="H757" s="258">
        <v>0</v>
      </c>
      <c r="I757" s="257"/>
      <c r="J757" s="257"/>
    </row>
    <row r="758" spans="1:10" hidden="1" x14ac:dyDescent="0.2">
      <c r="A758" s="260">
        <v>1</v>
      </c>
      <c r="B758" s="259" t="s">
        <v>904</v>
      </c>
      <c r="C758" s="261">
        <v>2</v>
      </c>
      <c r="D758" s="261">
        <v>13</v>
      </c>
      <c r="E758" s="261">
        <v>2</v>
      </c>
      <c r="F758" s="261">
        <v>13</v>
      </c>
      <c r="G758" s="261">
        <v>0</v>
      </c>
      <c r="H758" s="261">
        <v>0</v>
      </c>
      <c r="I758" s="259" t="s">
        <v>810</v>
      </c>
      <c r="J758" s="259" t="s">
        <v>272</v>
      </c>
    </row>
    <row r="759" spans="1:10" hidden="1" x14ac:dyDescent="0.2">
      <c r="A759" s="260">
        <v>2</v>
      </c>
      <c r="B759" s="259" t="s">
        <v>905</v>
      </c>
      <c r="C759" s="261">
        <v>3</v>
      </c>
      <c r="D759" s="261">
        <v>9</v>
      </c>
      <c r="E759" s="261">
        <v>3</v>
      </c>
      <c r="F759" s="261">
        <v>9</v>
      </c>
      <c r="G759" s="261">
        <v>0</v>
      </c>
      <c r="H759" s="261">
        <v>0</v>
      </c>
      <c r="I759" s="259" t="s">
        <v>810</v>
      </c>
      <c r="J759" s="259" t="s">
        <v>272</v>
      </c>
    </row>
    <row r="760" spans="1:10" hidden="1" x14ac:dyDescent="0.2">
      <c r="A760" s="260">
        <v>3</v>
      </c>
      <c r="B760" s="259" t="s">
        <v>906</v>
      </c>
      <c r="C760" s="261">
        <v>5</v>
      </c>
      <c r="D760" s="261">
        <v>23</v>
      </c>
      <c r="E760" s="261">
        <v>5</v>
      </c>
      <c r="F760" s="261">
        <v>23</v>
      </c>
      <c r="G760" s="261">
        <v>0</v>
      </c>
      <c r="H760" s="261">
        <v>0</v>
      </c>
      <c r="I760" s="259" t="s">
        <v>810</v>
      </c>
      <c r="J760" s="259" t="s">
        <v>272</v>
      </c>
    </row>
    <row r="761" spans="1:10" hidden="1" x14ac:dyDescent="0.2">
      <c r="A761" s="256">
        <v>13</v>
      </c>
      <c r="B761" s="257" t="s">
        <v>914</v>
      </c>
      <c r="C761" s="258">
        <v>8</v>
      </c>
      <c r="D761" s="258">
        <v>36</v>
      </c>
      <c r="E761" s="258">
        <v>0</v>
      </c>
      <c r="F761" s="258">
        <v>0</v>
      </c>
      <c r="G761" s="258">
        <v>8</v>
      </c>
      <c r="H761" s="258">
        <v>36</v>
      </c>
      <c r="I761" s="257"/>
      <c r="J761" s="257"/>
    </row>
    <row r="762" spans="1:10" hidden="1" x14ac:dyDescent="0.2">
      <c r="A762" s="260">
        <v>1</v>
      </c>
      <c r="B762" s="259" t="s">
        <v>310</v>
      </c>
      <c r="C762" s="261">
        <v>5</v>
      </c>
      <c r="D762" s="261">
        <v>22</v>
      </c>
      <c r="E762" s="261">
        <v>0</v>
      </c>
      <c r="F762" s="261">
        <v>0</v>
      </c>
      <c r="G762" s="261">
        <v>5</v>
      </c>
      <c r="H762" s="261">
        <v>22</v>
      </c>
      <c r="I762" s="259" t="s">
        <v>810</v>
      </c>
      <c r="J762" s="259" t="s">
        <v>272</v>
      </c>
    </row>
    <row r="763" spans="1:10" hidden="1" x14ac:dyDescent="0.2">
      <c r="A763" s="260">
        <v>2</v>
      </c>
      <c r="B763" s="259" t="s">
        <v>312</v>
      </c>
      <c r="C763" s="261">
        <v>0</v>
      </c>
      <c r="D763" s="261">
        <v>0</v>
      </c>
      <c r="E763" s="261">
        <v>0</v>
      </c>
      <c r="F763" s="261">
        <v>0</v>
      </c>
      <c r="G763" s="261">
        <v>0</v>
      </c>
      <c r="H763" s="261">
        <v>0</v>
      </c>
      <c r="I763" s="259" t="s">
        <v>810</v>
      </c>
      <c r="J763" s="259" t="s">
        <v>272</v>
      </c>
    </row>
    <row r="764" spans="1:10" hidden="1" x14ac:dyDescent="0.2">
      <c r="A764" s="260">
        <v>3</v>
      </c>
      <c r="B764" s="259" t="s">
        <v>313</v>
      </c>
      <c r="C764" s="261">
        <v>0</v>
      </c>
      <c r="D764" s="261">
        <v>0</v>
      </c>
      <c r="E764" s="261">
        <v>0</v>
      </c>
      <c r="F764" s="261">
        <v>0</v>
      </c>
      <c r="G764" s="261">
        <v>0</v>
      </c>
      <c r="H764" s="261">
        <v>0</v>
      </c>
      <c r="I764" s="259" t="s">
        <v>663</v>
      </c>
      <c r="J764" s="259" t="s">
        <v>272</v>
      </c>
    </row>
    <row r="765" spans="1:10" hidden="1" x14ac:dyDescent="0.2">
      <c r="A765" s="260">
        <v>4</v>
      </c>
      <c r="B765" s="259" t="s">
        <v>314</v>
      </c>
      <c r="C765" s="261">
        <v>0</v>
      </c>
      <c r="D765" s="261">
        <v>0</v>
      </c>
      <c r="E765" s="261">
        <v>0</v>
      </c>
      <c r="F765" s="261">
        <v>0</v>
      </c>
      <c r="G765" s="261">
        <v>0</v>
      </c>
      <c r="H765" s="261">
        <v>0</v>
      </c>
      <c r="I765" s="259" t="s">
        <v>810</v>
      </c>
      <c r="J765" s="259" t="s">
        <v>272</v>
      </c>
    </row>
    <row r="766" spans="1:10" hidden="1" x14ac:dyDescent="0.2">
      <c r="A766" s="260">
        <v>5</v>
      </c>
      <c r="B766" s="259" t="s">
        <v>315</v>
      </c>
      <c r="C766" s="261">
        <v>3</v>
      </c>
      <c r="D766" s="261">
        <v>14</v>
      </c>
      <c r="E766" s="261">
        <v>0</v>
      </c>
      <c r="F766" s="261">
        <v>0</v>
      </c>
      <c r="G766" s="261">
        <v>3</v>
      </c>
      <c r="H766" s="261">
        <v>14</v>
      </c>
      <c r="I766" s="259" t="s">
        <v>1396</v>
      </c>
      <c r="J766" s="259" t="s">
        <v>272</v>
      </c>
    </row>
    <row r="767" spans="1:10" hidden="1" x14ac:dyDescent="0.2">
      <c r="A767" s="260">
        <v>6</v>
      </c>
      <c r="B767" s="259" t="s">
        <v>316</v>
      </c>
      <c r="C767" s="261">
        <v>0</v>
      </c>
      <c r="D767" s="261">
        <v>0</v>
      </c>
      <c r="E767" s="261">
        <v>0</v>
      </c>
      <c r="F767" s="261">
        <v>0</v>
      </c>
      <c r="G767" s="261">
        <v>0</v>
      </c>
      <c r="H767" s="261">
        <v>0</v>
      </c>
      <c r="I767" s="259" t="s">
        <v>810</v>
      </c>
      <c r="J767" s="259" t="s">
        <v>272</v>
      </c>
    </row>
    <row r="768" spans="1:10" hidden="1" x14ac:dyDescent="0.2">
      <c r="A768" s="256">
        <v>14</v>
      </c>
      <c r="B768" s="257" t="s">
        <v>915</v>
      </c>
      <c r="C768" s="258">
        <v>4</v>
      </c>
      <c r="D768" s="258">
        <v>16</v>
      </c>
      <c r="E768" s="258">
        <v>4</v>
      </c>
      <c r="F768" s="258">
        <v>16</v>
      </c>
      <c r="G768" s="258">
        <v>0</v>
      </c>
      <c r="H768" s="258">
        <v>0</v>
      </c>
      <c r="I768" s="257"/>
      <c r="J768" s="257"/>
    </row>
    <row r="769" spans="1:10" hidden="1" x14ac:dyDescent="0.2">
      <c r="A769" s="260">
        <v>1</v>
      </c>
      <c r="B769" s="259" t="s">
        <v>719</v>
      </c>
      <c r="C769" s="261">
        <v>4</v>
      </c>
      <c r="D769" s="261">
        <v>16</v>
      </c>
      <c r="E769" s="261">
        <v>4</v>
      </c>
      <c r="F769" s="261">
        <v>16</v>
      </c>
      <c r="G769" s="261">
        <v>0</v>
      </c>
      <c r="H769" s="261">
        <v>0</v>
      </c>
      <c r="I769" s="259" t="s">
        <v>3223</v>
      </c>
      <c r="J769" s="259" t="s">
        <v>272</v>
      </c>
    </row>
    <row r="770" spans="1:10" hidden="1" x14ac:dyDescent="0.2">
      <c r="A770" s="260">
        <v>2</v>
      </c>
      <c r="B770" s="259" t="s">
        <v>748</v>
      </c>
      <c r="C770" s="261">
        <v>0</v>
      </c>
      <c r="D770" s="261">
        <v>0</v>
      </c>
      <c r="E770" s="261">
        <v>0</v>
      </c>
      <c r="F770" s="261">
        <v>0</v>
      </c>
      <c r="G770" s="261">
        <v>0</v>
      </c>
      <c r="H770" s="261"/>
      <c r="I770" s="259" t="s">
        <v>3224</v>
      </c>
      <c r="J770" s="259" t="s">
        <v>2880</v>
      </c>
    </row>
    <row r="771" spans="1:10" hidden="1" x14ac:dyDescent="0.2">
      <c r="A771" s="260">
        <v>3</v>
      </c>
      <c r="B771" s="259" t="s">
        <v>590</v>
      </c>
      <c r="C771" s="261">
        <v>0</v>
      </c>
      <c r="D771" s="261">
        <v>0</v>
      </c>
      <c r="E771" s="261">
        <v>0</v>
      </c>
      <c r="F771" s="261">
        <v>0</v>
      </c>
      <c r="G771" s="261">
        <v>0</v>
      </c>
      <c r="H771" s="261">
        <v>0</v>
      </c>
      <c r="I771" s="259" t="s">
        <v>3225</v>
      </c>
      <c r="J771" s="259" t="s">
        <v>2880</v>
      </c>
    </row>
    <row r="772" spans="1:10" ht="31.5" hidden="1" x14ac:dyDescent="0.2">
      <c r="A772" s="260">
        <v>4</v>
      </c>
      <c r="B772" s="259" t="s">
        <v>3226</v>
      </c>
      <c r="C772" s="261">
        <v>0</v>
      </c>
      <c r="D772" s="261">
        <v>0</v>
      </c>
      <c r="E772" s="261">
        <v>0</v>
      </c>
      <c r="F772" s="261">
        <v>0</v>
      </c>
      <c r="G772" s="261">
        <v>0</v>
      </c>
      <c r="H772" s="261">
        <v>0</v>
      </c>
      <c r="I772" s="259" t="s">
        <v>3227</v>
      </c>
      <c r="J772" s="259" t="s">
        <v>272</v>
      </c>
    </row>
    <row r="773" spans="1:10" hidden="1" x14ac:dyDescent="0.2">
      <c r="A773" s="256">
        <v>15</v>
      </c>
      <c r="B773" s="257" t="s">
        <v>942</v>
      </c>
      <c r="C773" s="258">
        <v>46</v>
      </c>
      <c r="D773" s="258">
        <v>248</v>
      </c>
      <c r="E773" s="258">
        <v>9</v>
      </c>
      <c r="F773" s="258">
        <v>40</v>
      </c>
      <c r="G773" s="258">
        <v>37</v>
      </c>
      <c r="H773" s="258">
        <v>208</v>
      </c>
      <c r="I773" s="257"/>
      <c r="J773" s="257"/>
    </row>
    <row r="774" spans="1:10" hidden="1" x14ac:dyDescent="0.2">
      <c r="A774" s="260">
        <v>1</v>
      </c>
      <c r="B774" s="259" t="s">
        <v>943</v>
      </c>
      <c r="C774" s="261">
        <v>8</v>
      </c>
      <c r="D774" s="261">
        <v>36</v>
      </c>
      <c r="E774" s="261">
        <v>0</v>
      </c>
      <c r="F774" s="261">
        <v>0</v>
      </c>
      <c r="G774" s="261">
        <v>8</v>
      </c>
      <c r="H774" s="261">
        <v>36</v>
      </c>
      <c r="I774" s="259" t="s">
        <v>810</v>
      </c>
      <c r="J774" s="259" t="s">
        <v>272</v>
      </c>
    </row>
    <row r="775" spans="1:10" hidden="1" x14ac:dyDescent="0.2">
      <c r="A775" s="260">
        <v>2</v>
      </c>
      <c r="B775" s="259" t="s">
        <v>944</v>
      </c>
      <c r="C775" s="261">
        <v>12</v>
      </c>
      <c r="D775" s="261">
        <v>78</v>
      </c>
      <c r="E775" s="261">
        <v>0</v>
      </c>
      <c r="F775" s="261">
        <v>0</v>
      </c>
      <c r="G775" s="261">
        <v>12</v>
      </c>
      <c r="H775" s="261">
        <v>78</v>
      </c>
      <c r="I775" s="259" t="s">
        <v>840</v>
      </c>
      <c r="J775" s="259" t="s">
        <v>272</v>
      </c>
    </row>
    <row r="776" spans="1:10" hidden="1" x14ac:dyDescent="0.2">
      <c r="A776" s="260">
        <v>3</v>
      </c>
      <c r="B776" s="259" t="s">
        <v>945</v>
      </c>
      <c r="C776" s="261">
        <v>2</v>
      </c>
      <c r="D776" s="261">
        <v>12</v>
      </c>
      <c r="E776" s="261">
        <v>0</v>
      </c>
      <c r="F776" s="261">
        <v>0</v>
      </c>
      <c r="G776" s="261">
        <v>2</v>
      </c>
      <c r="H776" s="261">
        <v>12</v>
      </c>
      <c r="I776" s="259" t="s">
        <v>810</v>
      </c>
      <c r="J776" s="259" t="s">
        <v>272</v>
      </c>
    </row>
    <row r="777" spans="1:10" hidden="1" x14ac:dyDescent="0.2">
      <c r="A777" s="260">
        <v>4</v>
      </c>
      <c r="B777" s="259" t="s">
        <v>946</v>
      </c>
      <c r="C777" s="261">
        <v>21</v>
      </c>
      <c r="D777" s="261">
        <v>106</v>
      </c>
      <c r="E777" s="261">
        <v>9</v>
      </c>
      <c r="F777" s="261">
        <v>40</v>
      </c>
      <c r="G777" s="261">
        <v>12</v>
      </c>
      <c r="H777" s="261">
        <v>66</v>
      </c>
      <c r="I777" s="259" t="s">
        <v>810</v>
      </c>
      <c r="J777" s="259" t="s">
        <v>272</v>
      </c>
    </row>
    <row r="778" spans="1:10" hidden="1" x14ac:dyDescent="0.2">
      <c r="A778" s="260">
        <v>5</v>
      </c>
      <c r="B778" s="259" t="s">
        <v>947</v>
      </c>
      <c r="C778" s="261">
        <v>3</v>
      </c>
      <c r="D778" s="261">
        <v>16</v>
      </c>
      <c r="E778" s="261">
        <v>0</v>
      </c>
      <c r="F778" s="261">
        <v>0</v>
      </c>
      <c r="G778" s="261">
        <v>3</v>
      </c>
      <c r="H778" s="261">
        <v>16</v>
      </c>
      <c r="I778" s="259" t="s">
        <v>948</v>
      </c>
      <c r="J778" s="259" t="s">
        <v>272</v>
      </c>
    </row>
    <row r="779" spans="1:10" hidden="1" x14ac:dyDescent="0.2">
      <c r="A779" s="256">
        <v>16</v>
      </c>
      <c r="B779" s="257" t="s">
        <v>949</v>
      </c>
      <c r="C779" s="258">
        <v>38</v>
      </c>
      <c r="D779" s="258">
        <v>78</v>
      </c>
      <c r="E779" s="258">
        <v>9</v>
      </c>
      <c r="F779" s="258">
        <v>45</v>
      </c>
      <c r="G779" s="258">
        <v>29</v>
      </c>
      <c r="H779" s="258">
        <v>33</v>
      </c>
      <c r="I779" s="257"/>
      <c r="J779" s="257"/>
    </row>
    <row r="780" spans="1:10" ht="31.5" hidden="1" x14ac:dyDescent="0.2">
      <c r="A780" s="260">
        <v>1</v>
      </c>
      <c r="B780" s="259" t="s">
        <v>950</v>
      </c>
      <c r="C780" s="261">
        <v>29</v>
      </c>
      <c r="D780" s="261">
        <v>33</v>
      </c>
      <c r="E780" s="261">
        <v>5</v>
      </c>
      <c r="F780" s="261">
        <v>28</v>
      </c>
      <c r="G780" s="261">
        <v>24</v>
      </c>
      <c r="H780" s="261">
        <v>5</v>
      </c>
      <c r="I780" s="259" t="s">
        <v>951</v>
      </c>
      <c r="J780" s="259" t="s">
        <v>272</v>
      </c>
    </row>
    <row r="781" spans="1:10" ht="31.5" hidden="1" x14ac:dyDescent="0.2">
      <c r="A781" s="260">
        <v>2</v>
      </c>
      <c r="B781" s="259" t="s">
        <v>952</v>
      </c>
      <c r="C781" s="261">
        <v>4</v>
      </c>
      <c r="D781" s="261">
        <v>17</v>
      </c>
      <c r="E781" s="261">
        <v>4</v>
      </c>
      <c r="F781" s="261">
        <v>17</v>
      </c>
      <c r="G781" s="261">
        <v>0</v>
      </c>
      <c r="H781" s="261">
        <v>0</v>
      </c>
      <c r="I781" s="259" t="s">
        <v>951</v>
      </c>
      <c r="J781" s="259" t="s">
        <v>272</v>
      </c>
    </row>
    <row r="782" spans="1:10" ht="31.5" hidden="1" x14ac:dyDescent="0.2">
      <c r="A782" s="260">
        <v>3</v>
      </c>
      <c r="B782" s="259" t="s">
        <v>953</v>
      </c>
      <c r="C782" s="261">
        <v>0</v>
      </c>
      <c r="D782" s="261">
        <v>0</v>
      </c>
      <c r="E782" s="261">
        <v>0</v>
      </c>
      <c r="F782" s="261">
        <v>0</v>
      </c>
      <c r="G782" s="261">
        <v>0</v>
      </c>
      <c r="H782" s="261">
        <v>0</v>
      </c>
      <c r="I782" s="259" t="s">
        <v>951</v>
      </c>
      <c r="J782" s="259" t="s">
        <v>272</v>
      </c>
    </row>
    <row r="783" spans="1:10" ht="31.5" hidden="1" x14ac:dyDescent="0.2">
      <c r="A783" s="260">
        <v>4</v>
      </c>
      <c r="B783" s="259" t="s">
        <v>954</v>
      </c>
      <c r="C783" s="261">
        <v>5</v>
      </c>
      <c r="D783" s="261">
        <v>28</v>
      </c>
      <c r="E783" s="261">
        <v>0</v>
      </c>
      <c r="F783" s="261">
        <v>0</v>
      </c>
      <c r="G783" s="261">
        <v>5</v>
      </c>
      <c r="H783" s="261">
        <v>28</v>
      </c>
      <c r="I783" s="259" t="s">
        <v>951</v>
      </c>
      <c r="J783" s="259" t="s">
        <v>272</v>
      </c>
    </row>
    <row r="784" spans="1:10" x14ac:dyDescent="0.2">
      <c r="A784" s="666" t="s">
        <v>1121</v>
      </c>
      <c r="B784" s="667"/>
      <c r="C784" s="262">
        <f t="shared" ref="C784:H784" si="20">SUM(C690,C678,C657,C515,C498,C409,C396,C254,C6)</f>
        <v>29350</v>
      </c>
      <c r="D784" s="262">
        <f t="shared" si="20"/>
        <v>112309</v>
      </c>
      <c r="E784" s="262">
        <f t="shared" si="20"/>
        <v>13626</v>
      </c>
      <c r="F784" s="262">
        <f t="shared" si="20"/>
        <v>54253</v>
      </c>
      <c r="G784" s="262">
        <f t="shared" si="20"/>
        <v>13760</v>
      </c>
      <c r="H784" s="262">
        <f t="shared" si="20"/>
        <v>56333</v>
      </c>
      <c r="I784" s="263"/>
      <c r="J784" s="263"/>
    </row>
  </sheetData>
  <mergeCells count="11">
    <mergeCell ref="A784:B784"/>
    <mergeCell ref="A1:J1"/>
    <mergeCell ref="A2:J2"/>
    <mergeCell ref="A4:A5"/>
    <mergeCell ref="B4:B5"/>
    <mergeCell ref="C4:D4"/>
    <mergeCell ref="E4:F4"/>
    <mergeCell ref="G4:H4"/>
    <mergeCell ref="I4:I5"/>
    <mergeCell ref="J4:J5"/>
    <mergeCell ref="A3:J3"/>
  </mergeCells>
  <pageMargins left="0.7" right="0.7" top="0.51"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4"/>
  <sheetViews>
    <sheetView workbookViewId="0">
      <selection activeCell="A3" sqref="A3:A4"/>
    </sheetView>
  </sheetViews>
  <sheetFormatPr defaultRowHeight="15.75" x14ac:dyDescent="0.2"/>
  <cols>
    <col min="1" max="1" width="5.75" style="255" customWidth="1"/>
    <col min="2" max="2" width="26.25" style="265" customWidth="1"/>
    <col min="3" max="3" width="7.75" style="266" customWidth="1"/>
    <col min="4" max="4" width="8.125" style="266" customWidth="1"/>
    <col min="5" max="7" width="7.75" style="266" customWidth="1"/>
    <col min="8" max="8" width="8.625" style="266" customWidth="1"/>
    <col min="9" max="9" width="30.25" style="265" customWidth="1"/>
    <col min="10" max="10" width="21.25" style="267" customWidth="1"/>
    <col min="11" max="256" width="9.125" style="254"/>
    <col min="257" max="257" width="5.75" style="254" customWidth="1"/>
    <col min="258" max="258" width="26.25" style="254" customWidth="1"/>
    <col min="259" max="259" width="7.75" style="254" customWidth="1"/>
    <col min="260" max="260" width="8.125" style="254" customWidth="1"/>
    <col min="261" max="263" width="7.75" style="254" customWidth="1"/>
    <col min="264" max="264" width="8.625" style="254" customWidth="1"/>
    <col min="265" max="265" width="32.375" style="254" customWidth="1"/>
    <col min="266" max="266" width="21.25" style="254" customWidth="1"/>
    <col min="267" max="512" width="9.125" style="254"/>
    <col min="513" max="513" width="5.75" style="254" customWidth="1"/>
    <col min="514" max="514" width="26.25" style="254" customWidth="1"/>
    <col min="515" max="515" width="7.75" style="254" customWidth="1"/>
    <col min="516" max="516" width="8.125" style="254" customWidth="1"/>
    <col min="517" max="519" width="7.75" style="254" customWidth="1"/>
    <col min="520" max="520" width="8.625" style="254" customWidth="1"/>
    <col min="521" max="521" width="32.375" style="254" customWidth="1"/>
    <col min="522" max="522" width="21.25" style="254" customWidth="1"/>
    <col min="523" max="768" width="9.125" style="254"/>
    <col min="769" max="769" width="5.75" style="254" customWidth="1"/>
    <col min="770" max="770" width="26.25" style="254" customWidth="1"/>
    <col min="771" max="771" width="7.75" style="254" customWidth="1"/>
    <col min="772" max="772" width="8.125" style="254" customWidth="1"/>
    <col min="773" max="775" width="7.75" style="254" customWidth="1"/>
    <col min="776" max="776" width="8.625" style="254" customWidth="1"/>
    <col min="777" max="777" width="32.375" style="254" customWidth="1"/>
    <col min="778" max="778" width="21.25" style="254" customWidth="1"/>
    <col min="779" max="1024" width="9.125" style="254"/>
    <col min="1025" max="1025" width="5.75" style="254" customWidth="1"/>
    <col min="1026" max="1026" width="26.25" style="254" customWidth="1"/>
    <col min="1027" max="1027" width="7.75" style="254" customWidth="1"/>
    <col min="1028" max="1028" width="8.125" style="254" customWidth="1"/>
    <col min="1029" max="1031" width="7.75" style="254" customWidth="1"/>
    <col min="1032" max="1032" width="8.625" style="254" customWidth="1"/>
    <col min="1033" max="1033" width="32.375" style="254" customWidth="1"/>
    <col min="1034" max="1034" width="21.25" style="254" customWidth="1"/>
    <col min="1035" max="1280" width="9.125" style="254"/>
    <col min="1281" max="1281" width="5.75" style="254" customWidth="1"/>
    <col min="1282" max="1282" width="26.25" style="254" customWidth="1"/>
    <col min="1283" max="1283" width="7.75" style="254" customWidth="1"/>
    <col min="1284" max="1284" width="8.125" style="254" customWidth="1"/>
    <col min="1285" max="1287" width="7.75" style="254" customWidth="1"/>
    <col min="1288" max="1288" width="8.625" style="254" customWidth="1"/>
    <col min="1289" max="1289" width="32.375" style="254" customWidth="1"/>
    <col min="1290" max="1290" width="21.25" style="254" customWidth="1"/>
    <col min="1291" max="1536" width="9.125" style="254"/>
    <col min="1537" max="1537" width="5.75" style="254" customWidth="1"/>
    <col min="1538" max="1538" width="26.25" style="254" customWidth="1"/>
    <col min="1539" max="1539" width="7.75" style="254" customWidth="1"/>
    <col min="1540" max="1540" width="8.125" style="254" customWidth="1"/>
    <col min="1541" max="1543" width="7.75" style="254" customWidth="1"/>
    <col min="1544" max="1544" width="8.625" style="254" customWidth="1"/>
    <col min="1545" max="1545" width="32.375" style="254" customWidth="1"/>
    <col min="1546" max="1546" width="21.25" style="254" customWidth="1"/>
    <col min="1547" max="1792" width="9.125" style="254"/>
    <col min="1793" max="1793" width="5.75" style="254" customWidth="1"/>
    <col min="1794" max="1794" width="26.25" style="254" customWidth="1"/>
    <col min="1795" max="1795" width="7.75" style="254" customWidth="1"/>
    <col min="1796" max="1796" width="8.125" style="254" customWidth="1"/>
    <col min="1797" max="1799" width="7.75" style="254" customWidth="1"/>
    <col min="1800" max="1800" width="8.625" style="254" customWidth="1"/>
    <col min="1801" max="1801" width="32.375" style="254" customWidth="1"/>
    <col min="1802" max="1802" width="21.25" style="254" customWidth="1"/>
    <col min="1803" max="2048" width="9.125" style="254"/>
    <col min="2049" max="2049" width="5.75" style="254" customWidth="1"/>
    <col min="2050" max="2050" width="26.25" style="254" customWidth="1"/>
    <col min="2051" max="2051" width="7.75" style="254" customWidth="1"/>
    <col min="2052" max="2052" width="8.125" style="254" customWidth="1"/>
    <col min="2053" max="2055" width="7.75" style="254" customWidth="1"/>
    <col min="2056" max="2056" width="8.625" style="254" customWidth="1"/>
    <col min="2057" max="2057" width="32.375" style="254" customWidth="1"/>
    <col min="2058" max="2058" width="21.25" style="254" customWidth="1"/>
    <col min="2059" max="2304" width="9.125" style="254"/>
    <col min="2305" max="2305" width="5.75" style="254" customWidth="1"/>
    <col min="2306" max="2306" width="26.25" style="254" customWidth="1"/>
    <col min="2307" max="2307" width="7.75" style="254" customWidth="1"/>
    <col min="2308" max="2308" width="8.125" style="254" customWidth="1"/>
    <col min="2309" max="2311" width="7.75" style="254" customWidth="1"/>
    <col min="2312" max="2312" width="8.625" style="254" customWidth="1"/>
    <col min="2313" max="2313" width="32.375" style="254" customWidth="1"/>
    <col min="2314" max="2314" width="21.25" style="254" customWidth="1"/>
    <col min="2315" max="2560" width="9.125" style="254"/>
    <col min="2561" max="2561" width="5.75" style="254" customWidth="1"/>
    <col min="2562" max="2562" width="26.25" style="254" customWidth="1"/>
    <col min="2563" max="2563" width="7.75" style="254" customWidth="1"/>
    <col min="2564" max="2564" width="8.125" style="254" customWidth="1"/>
    <col min="2565" max="2567" width="7.75" style="254" customWidth="1"/>
    <col min="2568" max="2568" width="8.625" style="254" customWidth="1"/>
    <col min="2569" max="2569" width="32.375" style="254" customWidth="1"/>
    <col min="2570" max="2570" width="21.25" style="254" customWidth="1"/>
    <col min="2571" max="2816" width="9.125" style="254"/>
    <col min="2817" max="2817" width="5.75" style="254" customWidth="1"/>
    <col min="2818" max="2818" width="26.25" style="254" customWidth="1"/>
    <col min="2819" max="2819" width="7.75" style="254" customWidth="1"/>
    <col min="2820" max="2820" width="8.125" style="254" customWidth="1"/>
    <col min="2821" max="2823" width="7.75" style="254" customWidth="1"/>
    <col min="2824" max="2824" width="8.625" style="254" customWidth="1"/>
    <col min="2825" max="2825" width="32.375" style="254" customWidth="1"/>
    <col min="2826" max="2826" width="21.25" style="254" customWidth="1"/>
    <col min="2827" max="3072" width="9.125" style="254"/>
    <col min="3073" max="3073" width="5.75" style="254" customWidth="1"/>
    <col min="3074" max="3074" width="26.25" style="254" customWidth="1"/>
    <col min="3075" max="3075" width="7.75" style="254" customWidth="1"/>
    <col min="3076" max="3076" width="8.125" style="254" customWidth="1"/>
    <col min="3077" max="3079" width="7.75" style="254" customWidth="1"/>
    <col min="3080" max="3080" width="8.625" style="254" customWidth="1"/>
    <col min="3081" max="3081" width="32.375" style="254" customWidth="1"/>
    <col min="3082" max="3082" width="21.25" style="254" customWidth="1"/>
    <col min="3083" max="3328" width="9.125" style="254"/>
    <col min="3329" max="3329" width="5.75" style="254" customWidth="1"/>
    <col min="3330" max="3330" width="26.25" style="254" customWidth="1"/>
    <col min="3331" max="3331" width="7.75" style="254" customWidth="1"/>
    <col min="3332" max="3332" width="8.125" style="254" customWidth="1"/>
    <col min="3333" max="3335" width="7.75" style="254" customWidth="1"/>
    <col min="3336" max="3336" width="8.625" style="254" customWidth="1"/>
    <col min="3337" max="3337" width="32.375" style="254" customWidth="1"/>
    <col min="3338" max="3338" width="21.25" style="254" customWidth="1"/>
    <col min="3339" max="3584" width="9.125" style="254"/>
    <col min="3585" max="3585" width="5.75" style="254" customWidth="1"/>
    <col min="3586" max="3586" width="26.25" style="254" customWidth="1"/>
    <col min="3587" max="3587" width="7.75" style="254" customWidth="1"/>
    <col min="3588" max="3588" width="8.125" style="254" customWidth="1"/>
    <col min="3589" max="3591" width="7.75" style="254" customWidth="1"/>
    <col min="3592" max="3592" width="8.625" style="254" customWidth="1"/>
    <col min="3593" max="3593" width="32.375" style="254" customWidth="1"/>
    <col min="3594" max="3594" width="21.25" style="254" customWidth="1"/>
    <col min="3595" max="3840" width="9.125" style="254"/>
    <col min="3841" max="3841" width="5.75" style="254" customWidth="1"/>
    <col min="3842" max="3842" width="26.25" style="254" customWidth="1"/>
    <col min="3843" max="3843" width="7.75" style="254" customWidth="1"/>
    <col min="3844" max="3844" width="8.125" style="254" customWidth="1"/>
    <col min="3845" max="3847" width="7.75" style="254" customWidth="1"/>
    <col min="3848" max="3848" width="8.625" style="254" customWidth="1"/>
    <col min="3849" max="3849" width="32.375" style="254" customWidth="1"/>
    <col min="3850" max="3850" width="21.25" style="254" customWidth="1"/>
    <col min="3851" max="4096" width="9.125" style="254"/>
    <col min="4097" max="4097" width="5.75" style="254" customWidth="1"/>
    <col min="4098" max="4098" width="26.25" style="254" customWidth="1"/>
    <col min="4099" max="4099" width="7.75" style="254" customWidth="1"/>
    <col min="4100" max="4100" width="8.125" style="254" customWidth="1"/>
    <col min="4101" max="4103" width="7.75" style="254" customWidth="1"/>
    <col min="4104" max="4104" width="8.625" style="254" customWidth="1"/>
    <col min="4105" max="4105" width="32.375" style="254" customWidth="1"/>
    <col min="4106" max="4106" width="21.25" style="254" customWidth="1"/>
    <col min="4107" max="4352" width="9.125" style="254"/>
    <col min="4353" max="4353" width="5.75" style="254" customWidth="1"/>
    <col min="4354" max="4354" width="26.25" style="254" customWidth="1"/>
    <col min="4355" max="4355" width="7.75" style="254" customWidth="1"/>
    <col min="4356" max="4356" width="8.125" style="254" customWidth="1"/>
    <col min="4357" max="4359" width="7.75" style="254" customWidth="1"/>
    <col min="4360" max="4360" width="8.625" style="254" customWidth="1"/>
    <col min="4361" max="4361" width="32.375" style="254" customWidth="1"/>
    <col min="4362" max="4362" width="21.25" style="254" customWidth="1"/>
    <col min="4363" max="4608" width="9.125" style="254"/>
    <col min="4609" max="4609" width="5.75" style="254" customWidth="1"/>
    <col min="4610" max="4610" width="26.25" style="254" customWidth="1"/>
    <col min="4611" max="4611" width="7.75" style="254" customWidth="1"/>
    <col min="4612" max="4612" width="8.125" style="254" customWidth="1"/>
    <col min="4613" max="4615" width="7.75" style="254" customWidth="1"/>
    <col min="4616" max="4616" width="8.625" style="254" customWidth="1"/>
    <col min="4617" max="4617" width="32.375" style="254" customWidth="1"/>
    <col min="4618" max="4618" width="21.25" style="254" customWidth="1"/>
    <col min="4619" max="4864" width="9.125" style="254"/>
    <col min="4865" max="4865" width="5.75" style="254" customWidth="1"/>
    <col min="4866" max="4866" width="26.25" style="254" customWidth="1"/>
    <col min="4867" max="4867" width="7.75" style="254" customWidth="1"/>
    <col min="4868" max="4868" width="8.125" style="254" customWidth="1"/>
    <col min="4869" max="4871" width="7.75" style="254" customWidth="1"/>
    <col min="4872" max="4872" width="8.625" style="254" customWidth="1"/>
    <col min="4873" max="4873" width="32.375" style="254" customWidth="1"/>
    <col min="4874" max="4874" width="21.25" style="254" customWidth="1"/>
    <col min="4875" max="5120" width="9.125" style="254"/>
    <col min="5121" max="5121" width="5.75" style="254" customWidth="1"/>
    <col min="5122" max="5122" width="26.25" style="254" customWidth="1"/>
    <col min="5123" max="5123" width="7.75" style="254" customWidth="1"/>
    <col min="5124" max="5124" width="8.125" style="254" customWidth="1"/>
    <col min="5125" max="5127" width="7.75" style="254" customWidth="1"/>
    <col min="5128" max="5128" width="8.625" style="254" customWidth="1"/>
    <col min="5129" max="5129" width="32.375" style="254" customWidth="1"/>
    <col min="5130" max="5130" width="21.25" style="254" customWidth="1"/>
    <col min="5131" max="5376" width="9.125" style="254"/>
    <col min="5377" max="5377" width="5.75" style="254" customWidth="1"/>
    <col min="5378" max="5378" width="26.25" style="254" customWidth="1"/>
    <col min="5379" max="5379" width="7.75" style="254" customWidth="1"/>
    <col min="5380" max="5380" width="8.125" style="254" customWidth="1"/>
    <col min="5381" max="5383" width="7.75" style="254" customWidth="1"/>
    <col min="5384" max="5384" width="8.625" style="254" customWidth="1"/>
    <col min="5385" max="5385" width="32.375" style="254" customWidth="1"/>
    <col min="5386" max="5386" width="21.25" style="254" customWidth="1"/>
    <col min="5387" max="5632" width="9.125" style="254"/>
    <col min="5633" max="5633" width="5.75" style="254" customWidth="1"/>
    <col min="5634" max="5634" width="26.25" style="254" customWidth="1"/>
    <col min="5635" max="5635" width="7.75" style="254" customWidth="1"/>
    <col min="5636" max="5636" width="8.125" style="254" customWidth="1"/>
    <col min="5637" max="5639" width="7.75" style="254" customWidth="1"/>
    <col min="5640" max="5640" width="8.625" style="254" customWidth="1"/>
    <col min="5641" max="5641" width="32.375" style="254" customWidth="1"/>
    <col min="5642" max="5642" width="21.25" style="254" customWidth="1"/>
    <col min="5643" max="5888" width="9.125" style="254"/>
    <col min="5889" max="5889" width="5.75" style="254" customWidth="1"/>
    <col min="5890" max="5890" width="26.25" style="254" customWidth="1"/>
    <col min="5891" max="5891" width="7.75" style="254" customWidth="1"/>
    <col min="5892" max="5892" width="8.125" style="254" customWidth="1"/>
    <col min="5893" max="5895" width="7.75" style="254" customWidth="1"/>
    <col min="5896" max="5896" width="8.625" style="254" customWidth="1"/>
    <col min="5897" max="5897" width="32.375" style="254" customWidth="1"/>
    <col min="5898" max="5898" width="21.25" style="254" customWidth="1"/>
    <col min="5899" max="6144" width="9.125" style="254"/>
    <col min="6145" max="6145" width="5.75" style="254" customWidth="1"/>
    <col min="6146" max="6146" width="26.25" style="254" customWidth="1"/>
    <col min="6147" max="6147" width="7.75" style="254" customWidth="1"/>
    <col min="6148" max="6148" width="8.125" style="254" customWidth="1"/>
    <col min="6149" max="6151" width="7.75" style="254" customWidth="1"/>
    <col min="6152" max="6152" width="8.625" style="254" customWidth="1"/>
    <col min="6153" max="6153" width="32.375" style="254" customWidth="1"/>
    <col min="6154" max="6154" width="21.25" style="254" customWidth="1"/>
    <col min="6155" max="6400" width="9.125" style="254"/>
    <col min="6401" max="6401" width="5.75" style="254" customWidth="1"/>
    <col min="6402" max="6402" width="26.25" style="254" customWidth="1"/>
    <col min="6403" max="6403" width="7.75" style="254" customWidth="1"/>
    <col min="6404" max="6404" width="8.125" style="254" customWidth="1"/>
    <col min="6405" max="6407" width="7.75" style="254" customWidth="1"/>
    <col min="6408" max="6408" width="8.625" style="254" customWidth="1"/>
    <col min="6409" max="6409" width="32.375" style="254" customWidth="1"/>
    <col min="6410" max="6410" width="21.25" style="254" customWidth="1"/>
    <col min="6411" max="6656" width="9.125" style="254"/>
    <col min="6657" max="6657" width="5.75" style="254" customWidth="1"/>
    <col min="6658" max="6658" width="26.25" style="254" customWidth="1"/>
    <col min="6659" max="6659" width="7.75" style="254" customWidth="1"/>
    <col min="6660" max="6660" width="8.125" style="254" customWidth="1"/>
    <col min="6661" max="6663" width="7.75" style="254" customWidth="1"/>
    <col min="6664" max="6664" width="8.625" style="254" customWidth="1"/>
    <col min="6665" max="6665" width="32.375" style="254" customWidth="1"/>
    <col min="6666" max="6666" width="21.25" style="254" customWidth="1"/>
    <col min="6667" max="6912" width="9.125" style="254"/>
    <col min="6913" max="6913" width="5.75" style="254" customWidth="1"/>
    <col min="6914" max="6914" width="26.25" style="254" customWidth="1"/>
    <col min="6915" max="6915" width="7.75" style="254" customWidth="1"/>
    <col min="6916" max="6916" width="8.125" style="254" customWidth="1"/>
    <col min="6917" max="6919" width="7.75" style="254" customWidth="1"/>
    <col min="6920" max="6920" width="8.625" style="254" customWidth="1"/>
    <col min="6921" max="6921" width="32.375" style="254" customWidth="1"/>
    <col min="6922" max="6922" width="21.25" style="254" customWidth="1"/>
    <col min="6923" max="7168" width="9.125" style="254"/>
    <col min="7169" max="7169" width="5.75" style="254" customWidth="1"/>
    <col min="7170" max="7170" width="26.25" style="254" customWidth="1"/>
    <col min="7171" max="7171" width="7.75" style="254" customWidth="1"/>
    <col min="7172" max="7172" width="8.125" style="254" customWidth="1"/>
    <col min="7173" max="7175" width="7.75" style="254" customWidth="1"/>
    <col min="7176" max="7176" width="8.625" style="254" customWidth="1"/>
    <col min="7177" max="7177" width="32.375" style="254" customWidth="1"/>
    <col min="7178" max="7178" width="21.25" style="254" customWidth="1"/>
    <col min="7179" max="7424" width="9.125" style="254"/>
    <col min="7425" max="7425" width="5.75" style="254" customWidth="1"/>
    <col min="7426" max="7426" width="26.25" style="254" customWidth="1"/>
    <col min="7427" max="7427" width="7.75" style="254" customWidth="1"/>
    <col min="7428" max="7428" width="8.125" style="254" customWidth="1"/>
    <col min="7429" max="7431" width="7.75" style="254" customWidth="1"/>
    <col min="7432" max="7432" width="8.625" style="254" customWidth="1"/>
    <col min="7433" max="7433" width="32.375" style="254" customWidth="1"/>
    <col min="7434" max="7434" width="21.25" style="254" customWidth="1"/>
    <col min="7435" max="7680" width="9.125" style="254"/>
    <col min="7681" max="7681" width="5.75" style="254" customWidth="1"/>
    <col min="7682" max="7682" width="26.25" style="254" customWidth="1"/>
    <col min="7683" max="7683" width="7.75" style="254" customWidth="1"/>
    <col min="7684" max="7684" width="8.125" style="254" customWidth="1"/>
    <col min="7685" max="7687" width="7.75" style="254" customWidth="1"/>
    <col min="7688" max="7688" width="8.625" style="254" customWidth="1"/>
    <col min="7689" max="7689" width="32.375" style="254" customWidth="1"/>
    <col min="7690" max="7690" width="21.25" style="254" customWidth="1"/>
    <col min="7691" max="7936" width="9.125" style="254"/>
    <col min="7937" max="7937" width="5.75" style="254" customWidth="1"/>
    <col min="7938" max="7938" width="26.25" style="254" customWidth="1"/>
    <col min="7939" max="7939" width="7.75" style="254" customWidth="1"/>
    <col min="7940" max="7940" width="8.125" style="254" customWidth="1"/>
    <col min="7941" max="7943" width="7.75" style="254" customWidth="1"/>
    <col min="7944" max="7944" width="8.625" style="254" customWidth="1"/>
    <col min="7945" max="7945" width="32.375" style="254" customWidth="1"/>
    <col min="7946" max="7946" width="21.25" style="254" customWidth="1"/>
    <col min="7947" max="8192" width="9.125" style="254"/>
    <col min="8193" max="8193" width="5.75" style="254" customWidth="1"/>
    <col min="8194" max="8194" width="26.25" style="254" customWidth="1"/>
    <col min="8195" max="8195" width="7.75" style="254" customWidth="1"/>
    <col min="8196" max="8196" width="8.125" style="254" customWidth="1"/>
    <col min="8197" max="8199" width="7.75" style="254" customWidth="1"/>
    <col min="8200" max="8200" width="8.625" style="254" customWidth="1"/>
    <col min="8201" max="8201" width="32.375" style="254" customWidth="1"/>
    <col min="8202" max="8202" width="21.25" style="254" customWidth="1"/>
    <col min="8203" max="8448" width="9.125" style="254"/>
    <col min="8449" max="8449" width="5.75" style="254" customWidth="1"/>
    <col min="8450" max="8450" width="26.25" style="254" customWidth="1"/>
    <col min="8451" max="8451" width="7.75" style="254" customWidth="1"/>
    <col min="8452" max="8452" width="8.125" style="254" customWidth="1"/>
    <col min="8453" max="8455" width="7.75" style="254" customWidth="1"/>
    <col min="8456" max="8456" width="8.625" style="254" customWidth="1"/>
    <col min="8457" max="8457" width="32.375" style="254" customWidth="1"/>
    <col min="8458" max="8458" width="21.25" style="254" customWidth="1"/>
    <col min="8459" max="8704" width="9.125" style="254"/>
    <col min="8705" max="8705" width="5.75" style="254" customWidth="1"/>
    <col min="8706" max="8706" width="26.25" style="254" customWidth="1"/>
    <col min="8707" max="8707" width="7.75" style="254" customWidth="1"/>
    <col min="8708" max="8708" width="8.125" style="254" customWidth="1"/>
    <col min="8709" max="8711" width="7.75" style="254" customWidth="1"/>
    <col min="8712" max="8712" width="8.625" style="254" customWidth="1"/>
    <col min="8713" max="8713" width="32.375" style="254" customWidth="1"/>
    <col min="8714" max="8714" width="21.25" style="254" customWidth="1"/>
    <col min="8715" max="8960" width="9.125" style="254"/>
    <col min="8961" max="8961" width="5.75" style="254" customWidth="1"/>
    <col min="8962" max="8962" width="26.25" style="254" customWidth="1"/>
    <col min="8963" max="8963" width="7.75" style="254" customWidth="1"/>
    <col min="8964" max="8964" width="8.125" style="254" customWidth="1"/>
    <col min="8965" max="8967" width="7.75" style="254" customWidth="1"/>
    <col min="8968" max="8968" width="8.625" style="254" customWidth="1"/>
    <col min="8969" max="8969" width="32.375" style="254" customWidth="1"/>
    <col min="8970" max="8970" width="21.25" style="254" customWidth="1"/>
    <col min="8971" max="9216" width="9.125" style="254"/>
    <col min="9217" max="9217" width="5.75" style="254" customWidth="1"/>
    <col min="9218" max="9218" width="26.25" style="254" customWidth="1"/>
    <col min="9219" max="9219" width="7.75" style="254" customWidth="1"/>
    <col min="9220" max="9220" width="8.125" style="254" customWidth="1"/>
    <col min="9221" max="9223" width="7.75" style="254" customWidth="1"/>
    <col min="9224" max="9224" width="8.625" style="254" customWidth="1"/>
    <col min="9225" max="9225" width="32.375" style="254" customWidth="1"/>
    <col min="9226" max="9226" width="21.25" style="254" customWidth="1"/>
    <col min="9227" max="9472" width="9.125" style="254"/>
    <col min="9473" max="9473" width="5.75" style="254" customWidth="1"/>
    <col min="9474" max="9474" width="26.25" style="254" customWidth="1"/>
    <col min="9475" max="9475" width="7.75" style="254" customWidth="1"/>
    <col min="9476" max="9476" width="8.125" style="254" customWidth="1"/>
    <col min="9477" max="9479" width="7.75" style="254" customWidth="1"/>
    <col min="9480" max="9480" width="8.625" style="254" customWidth="1"/>
    <col min="9481" max="9481" width="32.375" style="254" customWidth="1"/>
    <col min="9482" max="9482" width="21.25" style="254" customWidth="1"/>
    <col min="9483" max="9728" width="9.125" style="254"/>
    <col min="9729" max="9729" width="5.75" style="254" customWidth="1"/>
    <col min="9730" max="9730" width="26.25" style="254" customWidth="1"/>
    <col min="9731" max="9731" width="7.75" style="254" customWidth="1"/>
    <col min="9732" max="9732" width="8.125" style="254" customWidth="1"/>
    <col min="9733" max="9735" width="7.75" style="254" customWidth="1"/>
    <col min="9736" max="9736" width="8.625" style="254" customWidth="1"/>
    <col min="9737" max="9737" width="32.375" style="254" customWidth="1"/>
    <col min="9738" max="9738" width="21.25" style="254" customWidth="1"/>
    <col min="9739" max="9984" width="9.125" style="254"/>
    <col min="9985" max="9985" width="5.75" style="254" customWidth="1"/>
    <col min="9986" max="9986" width="26.25" style="254" customWidth="1"/>
    <col min="9987" max="9987" width="7.75" style="254" customWidth="1"/>
    <col min="9988" max="9988" width="8.125" style="254" customWidth="1"/>
    <col min="9989" max="9991" width="7.75" style="254" customWidth="1"/>
    <col min="9992" max="9992" width="8.625" style="254" customWidth="1"/>
    <col min="9993" max="9993" width="32.375" style="254" customWidth="1"/>
    <col min="9994" max="9994" width="21.25" style="254" customWidth="1"/>
    <col min="9995" max="10240" width="9.125" style="254"/>
    <col min="10241" max="10241" width="5.75" style="254" customWidth="1"/>
    <col min="10242" max="10242" width="26.25" style="254" customWidth="1"/>
    <col min="10243" max="10243" width="7.75" style="254" customWidth="1"/>
    <col min="10244" max="10244" width="8.125" style="254" customWidth="1"/>
    <col min="10245" max="10247" width="7.75" style="254" customWidth="1"/>
    <col min="10248" max="10248" width="8.625" style="254" customWidth="1"/>
    <col min="10249" max="10249" width="32.375" style="254" customWidth="1"/>
    <col min="10250" max="10250" width="21.25" style="254" customWidth="1"/>
    <col min="10251" max="10496" width="9.125" style="254"/>
    <col min="10497" max="10497" width="5.75" style="254" customWidth="1"/>
    <col min="10498" max="10498" width="26.25" style="254" customWidth="1"/>
    <col min="10499" max="10499" width="7.75" style="254" customWidth="1"/>
    <col min="10500" max="10500" width="8.125" style="254" customWidth="1"/>
    <col min="10501" max="10503" width="7.75" style="254" customWidth="1"/>
    <col min="10504" max="10504" width="8.625" style="254" customWidth="1"/>
    <col min="10505" max="10505" width="32.375" style="254" customWidth="1"/>
    <col min="10506" max="10506" width="21.25" style="254" customWidth="1"/>
    <col min="10507" max="10752" width="9.125" style="254"/>
    <col min="10753" max="10753" width="5.75" style="254" customWidth="1"/>
    <col min="10754" max="10754" width="26.25" style="254" customWidth="1"/>
    <col min="10755" max="10755" width="7.75" style="254" customWidth="1"/>
    <col min="10756" max="10756" width="8.125" style="254" customWidth="1"/>
    <col min="10757" max="10759" width="7.75" style="254" customWidth="1"/>
    <col min="10760" max="10760" width="8.625" style="254" customWidth="1"/>
    <col min="10761" max="10761" width="32.375" style="254" customWidth="1"/>
    <col min="10762" max="10762" width="21.25" style="254" customWidth="1"/>
    <col min="10763" max="11008" width="9.125" style="254"/>
    <col min="11009" max="11009" width="5.75" style="254" customWidth="1"/>
    <col min="11010" max="11010" width="26.25" style="254" customWidth="1"/>
    <col min="11011" max="11011" width="7.75" style="254" customWidth="1"/>
    <col min="11012" max="11012" width="8.125" style="254" customWidth="1"/>
    <col min="11013" max="11015" width="7.75" style="254" customWidth="1"/>
    <col min="11016" max="11016" width="8.625" style="254" customWidth="1"/>
    <col min="11017" max="11017" width="32.375" style="254" customWidth="1"/>
    <col min="11018" max="11018" width="21.25" style="254" customWidth="1"/>
    <col min="11019" max="11264" width="9.125" style="254"/>
    <col min="11265" max="11265" width="5.75" style="254" customWidth="1"/>
    <col min="11266" max="11266" width="26.25" style="254" customWidth="1"/>
    <col min="11267" max="11267" width="7.75" style="254" customWidth="1"/>
    <col min="11268" max="11268" width="8.125" style="254" customWidth="1"/>
    <col min="11269" max="11271" width="7.75" style="254" customWidth="1"/>
    <col min="11272" max="11272" width="8.625" style="254" customWidth="1"/>
    <col min="11273" max="11273" width="32.375" style="254" customWidth="1"/>
    <col min="11274" max="11274" width="21.25" style="254" customWidth="1"/>
    <col min="11275" max="11520" width="9.125" style="254"/>
    <col min="11521" max="11521" width="5.75" style="254" customWidth="1"/>
    <col min="11522" max="11522" width="26.25" style="254" customWidth="1"/>
    <col min="11523" max="11523" width="7.75" style="254" customWidth="1"/>
    <col min="11524" max="11524" width="8.125" style="254" customWidth="1"/>
    <col min="11525" max="11527" width="7.75" style="254" customWidth="1"/>
    <col min="11528" max="11528" width="8.625" style="254" customWidth="1"/>
    <col min="11529" max="11529" width="32.375" style="254" customWidth="1"/>
    <col min="11530" max="11530" width="21.25" style="254" customWidth="1"/>
    <col min="11531" max="11776" width="9.125" style="254"/>
    <col min="11777" max="11777" width="5.75" style="254" customWidth="1"/>
    <col min="11778" max="11778" width="26.25" style="254" customWidth="1"/>
    <col min="11779" max="11779" width="7.75" style="254" customWidth="1"/>
    <col min="11780" max="11780" width="8.125" style="254" customWidth="1"/>
    <col min="11781" max="11783" width="7.75" style="254" customWidth="1"/>
    <col min="11784" max="11784" width="8.625" style="254" customWidth="1"/>
    <col min="11785" max="11785" width="32.375" style="254" customWidth="1"/>
    <col min="11786" max="11786" width="21.25" style="254" customWidth="1"/>
    <col min="11787" max="12032" width="9.125" style="254"/>
    <col min="12033" max="12033" width="5.75" style="254" customWidth="1"/>
    <col min="12034" max="12034" width="26.25" style="254" customWidth="1"/>
    <col min="12035" max="12035" width="7.75" style="254" customWidth="1"/>
    <col min="12036" max="12036" width="8.125" style="254" customWidth="1"/>
    <col min="12037" max="12039" width="7.75" style="254" customWidth="1"/>
    <col min="12040" max="12040" width="8.625" style="254" customWidth="1"/>
    <col min="12041" max="12041" width="32.375" style="254" customWidth="1"/>
    <col min="12042" max="12042" width="21.25" style="254" customWidth="1"/>
    <col min="12043" max="12288" width="9.125" style="254"/>
    <col min="12289" max="12289" width="5.75" style="254" customWidth="1"/>
    <col min="12290" max="12290" width="26.25" style="254" customWidth="1"/>
    <col min="12291" max="12291" width="7.75" style="254" customWidth="1"/>
    <col min="12292" max="12292" width="8.125" style="254" customWidth="1"/>
    <col min="12293" max="12295" width="7.75" style="254" customWidth="1"/>
    <col min="12296" max="12296" width="8.625" style="254" customWidth="1"/>
    <col min="12297" max="12297" width="32.375" style="254" customWidth="1"/>
    <col min="12298" max="12298" width="21.25" style="254" customWidth="1"/>
    <col min="12299" max="12544" width="9.125" style="254"/>
    <col min="12545" max="12545" width="5.75" style="254" customWidth="1"/>
    <col min="12546" max="12546" width="26.25" style="254" customWidth="1"/>
    <col min="12547" max="12547" width="7.75" style="254" customWidth="1"/>
    <col min="12548" max="12548" width="8.125" style="254" customWidth="1"/>
    <col min="12549" max="12551" width="7.75" style="254" customWidth="1"/>
    <col min="12552" max="12552" width="8.625" style="254" customWidth="1"/>
    <col min="12553" max="12553" width="32.375" style="254" customWidth="1"/>
    <col min="12554" max="12554" width="21.25" style="254" customWidth="1"/>
    <col min="12555" max="12800" width="9.125" style="254"/>
    <col min="12801" max="12801" width="5.75" style="254" customWidth="1"/>
    <col min="12802" max="12802" width="26.25" style="254" customWidth="1"/>
    <col min="12803" max="12803" width="7.75" style="254" customWidth="1"/>
    <col min="12804" max="12804" width="8.125" style="254" customWidth="1"/>
    <col min="12805" max="12807" width="7.75" style="254" customWidth="1"/>
    <col min="12808" max="12808" width="8.625" style="254" customWidth="1"/>
    <col min="12809" max="12809" width="32.375" style="254" customWidth="1"/>
    <col min="12810" max="12810" width="21.25" style="254" customWidth="1"/>
    <col min="12811" max="13056" width="9.125" style="254"/>
    <col min="13057" max="13057" width="5.75" style="254" customWidth="1"/>
    <col min="13058" max="13058" width="26.25" style="254" customWidth="1"/>
    <col min="13059" max="13059" width="7.75" style="254" customWidth="1"/>
    <col min="13060" max="13060" width="8.125" style="254" customWidth="1"/>
    <col min="13061" max="13063" width="7.75" style="254" customWidth="1"/>
    <col min="13064" max="13064" width="8.625" style="254" customWidth="1"/>
    <col min="13065" max="13065" width="32.375" style="254" customWidth="1"/>
    <col min="13066" max="13066" width="21.25" style="254" customWidth="1"/>
    <col min="13067" max="13312" width="9.125" style="254"/>
    <col min="13313" max="13313" width="5.75" style="254" customWidth="1"/>
    <col min="13314" max="13314" width="26.25" style="254" customWidth="1"/>
    <col min="13315" max="13315" width="7.75" style="254" customWidth="1"/>
    <col min="13316" max="13316" width="8.125" style="254" customWidth="1"/>
    <col min="13317" max="13319" width="7.75" style="254" customWidth="1"/>
    <col min="13320" max="13320" width="8.625" style="254" customWidth="1"/>
    <col min="13321" max="13321" width="32.375" style="254" customWidth="1"/>
    <col min="13322" max="13322" width="21.25" style="254" customWidth="1"/>
    <col min="13323" max="13568" width="9.125" style="254"/>
    <col min="13569" max="13569" width="5.75" style="254" customWidth="1"/>
    <col min="13570" max="13570" width="26.25" style="254" customWidth="1"/>
    <col min="13571" max="13571" width="7.75" style="254" customWidth="1"/>
    <col min="13572" max="13572" width="8.125" style="254" customWidth="1"/>
    <col min="13573" max="13575" width="7.75" style="254" customWidth="1"/>
    <col min="13576" max="13576" width="8.625" style="254" customWidth="1"/>
    <col min="13577" max="13577" width="32.375" style="254" customWidth="1"/>
    <col min="13578" max="13578" width="21.25" style="254" customWidth="1"/>
    <col min="13579" max="13824" width="9.125" style="254"/>
    <col min="13825" max="13825" width="5.75" style="254" customWidth="1"/>
    <col min="13826" max="13826" width="26.25" style="254" customWidth="1"/>
    <col min="13827" max="13827" width="7.75" style="254" customWidth="1"/>
    <col min="13828" max="13828" width="8.125" style="254" customWidth="1"/>
    <col min="13829" max="13831" width="7.75" style="254" customWidth="1"/>
    <col min="13832" max="13832" width="8.625" style="254" customWidth="1"/>
    <col min="13833" max="13833" width="32.375" style="254" customWidth="1"/>
    <col min="13834" max="13834" width="21.25" style="254" customWidth="1"/>
    <col min="13835" max="14080" width="9.125" style="254"/>
    <col min="14081" max="14081" width="5.75" style="254" customWidth="1"/>
    <col min="14082" max="14082" width="26.25" style="254" customWidth="1"/>
    <col min="14083" max="14083" width="7.75" style="254" customWidth="1"/>
    <col min="14084" max="14084" width="8.125" style="254" customWidth="1"/>
    <col min="14085" max="14087" width="7.75" style="254" customWidth="1"/>
    <col min="14088" max="14088" width="8.625" style="254" customWidth="1"/>
    <col min="14089" max="14089" width="32.375" style="254" customWidth="1"/>
    <col min="14090" max="14090" width="21.25" style="254" customWidth="1"/>
    <col min="14091" max="14336" width="9.125" style="254"/>
    <col min="14337" max="14337" width="5.75" style="254" customWidth="1"/>
    <col min="14338" max="14338" width="26.25" style="254" customWidth="1"/>
    <col min="14339" max="14339" width="7.75" style="254" customWidth="1"/>
    <col min="14340" max="14340" width="8.125" style="254" customWidth="1"/>
    <col min="14341" max="14343" width="7.75" style="254" customWidth="1"/>
    <col min="14344" max="14344" width="8.625" style="254" customWidth="1"/>
    <col min="14345" max="14345" width="32.375" style="254" customWidth="1"/>
    <col min="14346" max="14346" width="21.25" style="254" customWidth="1"/>
    <col min="14347" max="14592" width="9.125" style="254"/>
    <col min="14593" max="14593" width="5.75" style="254" customWidth="1"/>
    <col min="14594" max="14594" width="26.25" style="254" customWidth="1"/>
    <col min="14595" max="14595" width="7.75" style="254" customWidth="1"/>
    <col min="14596" max="14596" width="8.125" style="254" customWidth="1"/>
    <col min="14597" max="14599" width="7.75" style="254" customWidth="1"/>
    <col min="14600" max="14600" width="8.625" style="254" customWidth="1"/>
    <col min="14601" max="14601" width="32.375" style="254" customWidth="1"/>
    <col min="14602" max="14602" width="21.25" style="254" customWidth="1"/>
    <col min="14603" max="14848" width="9.125" style="254"/>
    <col min="14849" max="14849" width="5.75" style="254" customWidth="1"/>
    <col min="14850" max="14850" width="26.25" style="254" customWidth="1"/>
    <col min="14851" max="14851" width="7.75" style="254" customWidth="1"/>
    <col min="14852" max="14852" width="8.125" style="254" customWidth="1"/>
    <col min="14853" max="14855" width="7.75" style="254" customWidth="1"/>
    <col min="14856" max="14856" width="8.625" style="254" customWidth="1"/>
    <col min="14857" max="14857" width="32.375" style="254" customWidth="1"/>
    <col min="14858" max="14858" width="21.25" style="254" customWidth="1"/>
    <col min="14859" max="15104" width="9.125" style="254"/>
    <col min="15105" max="15105" width="5.75" style="254" customWidth="1"/>
    <col min="15106" max="15106" width="26.25" style="254" customWidth="1"/>
    <col min="15107" max="15107" width="7.75" style="254" customWidth="1"/>
    <col min="15108" max="15108" width="8.125" style="254" customWidth="1"/>
    <col min="15109" max="15111" width="7.75" style="254" customWidth="1"/>
    <col min="15112" max="15112" width="8.625" style="254" customWidth="1"/>
    <col min="15113" max="15113" width="32.375" style="254" customWidth="1"/>
    <col min="15114" max="15114" width="21.25" style="254" customWidth="1"/>
    <col min="15115" max="15360" width="9.125" style="254"/>
    <col min="15361" max="15361" width="5.75" style="254" customWidth="1"/>
    <col min="15362" max="15362" width="26.25" style="254" customWidth="1"/>
    <col min="15363" max="15363" width="7.75" style="254" customWidth="1"/>
    <col min="15364" max="15364" width="8.125" style="254" customWidth="1"/>
    <col min="15365" max="15367" width="7.75" style="254" customWidth="1"/>
    <col min="15368" max="15368" width="8.625" style="254" customWidth="1"/>
    <col min="15369" max="15369" width="32.375" style="254" customWidth="1"/>
    <col min="15370" max="15370" width="21.25" style="254" customWidth="1"/>
    <col min="15371" max="15616" width="9.125" style="254"/>
    <col min="15617" max="15617" width="5.75" style="254" customWidth="1"/>
    <col min="15618" max="15618" width="26.25" style="254" customWidth="1"/>
    <col min="15619" max="15619" width="7.75" style="254" customWidth="1"/>
    <col min="15620" max="15620" width="8.125" style="254" customWidth="1"/>
    <col min="15621" max="15623" width="7.75" style="254" customWidth="1"/>
    <col min="15624" max="15624" width="8.625" style="254" customWidth="1"/>
    <col min="15625" max="15625" width="32.375" style="254" customWidth="1"/>
    <col min="15626" max="15626" width="21.25" style="254" customWidth="1"/>
    <col min="15627" max="15872" width="9.125" style="254"/>
    <col min="15873" max="15873" width="5.75" style="254" customWidth="1"/>
    <col min="15874" max="15874" width="26.25" style="254" customWidth="1"/>
    <col min="15875" max="15875" width="7.75" style="254" customWidth="1"/>
    <col min="15876" max="15876" width="8.125" style="254" customWidth="1"/>
    <col min="15877" max="15879" width="7.75" style="254" customWidth="1"/>
    <col min="15880" max="15880" width="8.625" style="254" customWidth="1"/>
    <col min="15881" max="15881" width="32.375" style="254" customWidth="1"/>
    <col min="15882" max="15882" width="21.25" style="254" customWidth="1"/>
    <col min="15883" max="16128" width="9.125" style="254"/>
    <col min="16129" max="16129" width="5.75" style="254" customWidth="1"/>
    <col min="16130" max="16130" width="26.25" style="254" customWidth="1"/>
    <col min="16131" max="16131" width="7.75" style="254" customWidth="1"/>
    <col min="16132" max="16132" width="8.125" style="254" customWidth="1"/>
    <col min="16133" max="16135" width="7.75" style="254" customWidth="1"/>
    <col min="16136" max="16136" width="8.625" style="254" customWidth="1"/>
    <col min="16137" max="16137" width="32.375" style="254" customWidth="1"/>
    <col min="16138" max="16138" width="21.25" style="254" customWidth="1"/>
    <col min="16139" max="16384" width="9.125" style="254"/>
  </cols>
  <sheetData>
    <row r="1" spans="1:10" ht="18.75" x14ac:dyDescent="0.2">
      <c r="A1" s="668" t="s">
        <v>3516</v>
      </c>
      <c r="B1" s="668"/>
      <c r="C1" s="668"/>
      <c r="D1" s="668"/>
      <c r="E1" s="668"/>
      <c r="F1" s="668"/>
      <c r="G1" s="668"/>
      <c r="H1" s="668"/>
      <c r="I1" s="668"/>
      <c r="J1" s="668"/>
    </row>
    <row r="2" spans="1:10" ht="18.75" customHeight="1" x14ac:dyDescent="0.2">
      <c r="A2" s="637" t="s">
        <v>3566</v>
      </c>
      <c r="B2" s="637"/>
      <c r="C2" s="637"/>
      <c r="D2" s="637"/>
      <c r="E2" s="637"/>
      <c r="F2" s="637"/>
      <c r="G2" s="637"/>
      <c r="H2" s="637"/>
      <c r="I2" s="637"/>
      <c r="J2" s="637"/>
    </row>
    <row r="3" spans="1:10" s="255" customFormat="1" ht="89.25" customHeight="1" x14ac:dyDescent="0.2">
      <c r="A3" s="676" t="s">
        <v>266</v>
      </c>
      <c r="B3" s="670" t="s">
        <v>117</v>
      </c>
      <c r="C3" s="678" t="s">
        <v>2291</v>
      </c>
      <c r="D3" s="679"/>
      <c r="E3" s="678" t="s">
        <v>2292</v>
      </c>
      <c r="F3" s="679"/>
      <c r="G3" s="678" t="s">
        <v>2293</v>
      </c>
      <c r="H3" s="679"/>
      <c r="I3" s="676" t="s">
        <v>2294</v>
      </c>
      <c r="J3" s="672" t="s">
        <v>2295</v>
      </c>
    </row>
    <row r="4" spans="1:10" s="255" customFormat="1" ht="40.5" customHeight="1" x14ac:dyDescent="0.2">
      <c r="A4" s="677"/>
      <c r="B4" s="670"/>
      <c r="C4" s="243" t="s">
        <v>2296</v>
      </c>
      <c r="D4" s="243" t="s">
        <v>2297</v>
      </c>
      <c r="E4" s="243" t="s">
        <v>2298</v>
      </c>
      <c r="F4" s="243" t="s">
        <v>2297</v>
      </c>
      <c r="G4" s="243" t="s">
        <v>2298</v>
      </c>
      <c r="H4" s="243" t="s">
        <v>2297</v>
      </c>
      <c r="I4" s="677"/>
      <c r="J4" s="673"/>
    </row>
    <row r="5" spans="1:10" s="384" customFormat="1" x14ac:dyDescent="0.2">
      <c r="A5" s="422">
        <v>1</v>
      </c>
      <c r="B5" s="423" t="s">
        <v>2299</v>
      </c>
      <c r="C5" s="424">
        <f t="shared" ref="C5:H5" si="0">SUM(C6,C20,C32,C47,C50,C55,C63,C71,C73,C95,C108,C113,C118,C142,C149,C157,C174,C180,C198,C200,C213,C218,C224,C229)</f>
        <v>5003</v>
      </c>
      <c r="D5" s="424">
        <f t="shared" si="0"/>
        <v>21357</v>
      </c>
      <c r="E5" s="424">
        <f t="shared" si="0"/>
        <v>2066</v>
      </c>
      <c r="F5" s="424">
        <f t="shared" si="0"/>
        <v>9280</v>
      </c>
      <c r="G5" s="424">
        <f t="shared" si="0"/>
        <v>2937</v>
      </c>
      <c r="H5" s="424">
        <f t="shared" si="0"/>
        <v>12367</v>
      </c>
      <c r="I5" s="423"/>
      <c r="J5" s="425"/>
    </row>
    <row r="6" spans="1:10" s="384" customFormat="1" hidden="1" x14ac:dyDescent="0.2">
      <c r="A6" s="422">
        <v>1</v>
      </c>
      <c r="B6" s="426" t="s">
        <v>2300</v>
      </c>
      <c r="C6" s="427">
        <v>162</v>
      </c>
      <c r="D6" s="427">
        <v>532</v>
      </c>
      <c r="E6" s="427">
        <v>97</v>
      </c>
      <c r="F6" s="427">
        <v>266</v>
      </c>
      <c r="G6" s="427">
        <v>65</v>
      </c>
      <c r="H6" s="427">
        <v>266</v>
      </c>
      <c r="I6" s="426" t="s">
        <v>2300</v>
      </c>
      <c r="J6" s="428"/>
    </row>
    <row r="7" spans="1:10" s="384" customFormat="1" hidden="1" x14ac:dyDescent="0.2">
      <c r="A7" s="422"/>
      <c r="B7" s="429" t="s">
        <v>475</v>
      </c>
      <c r="C7" s="430">
        <v>9</v>
      </c>
      <c r="D7" s="430">
        <v>22</v>
      </c>
      <c r="E7" s="430">
        <v>4</v>
      </c>
      <c r="F7" s="430">
        <v>11</v>
      </c>
      <c r="G7" s="430">
        <v>5</v>
      </c>
      <c r="H7" s="430">
        <v>11</v>
      </c>
      <c r="I7" s="429" t="s">
        <v>2301</v>
      </c>
      <c r="J7" s="431" t="s">
        <v>504</v>
      </c>
    </row>
    <row r="8" spans="1:10" s="384" customFormat="1" hidden="1" x14ac:dyDescent="0.2">
      <c r="A8" s="422"/>
      <c r="B8" s="429" t="s">
        <v>477</v>
      </c>
      <c r="C8" s="430">
        <v>9</v>
      </c>
      <c r="D8" s="430">
        <v>28</v>
      </c>
      <c r="E8" s="430">
        <v>4</v>
      </c>
      <c r="F8" s="430">
        <v>14</v>
      </c>
      <c r="G8" s="430">
        <v>5</v>
      </c>
      <c r="H8" s="430">
        <v>14</v>
      </c>
      <c r="I8" s="429" t="s">
        <v>2302</v>
      </c>
      <c r="J8" s="431" t="s">
        <v>504</v>
      </c>
    </row>
    <row r="9" spans="1:10" s="384" customFormat="1" hidden="1" x14ac:dyDescent="0.2">
      <c r="A9" s="422"/>
      <c r="B9" s="429" t="s">
        <v>479</v>
      </c>
      <c r="C9" s="430">
        <v>9</v>
      </c>
      <c r="D9" s="430">
        <v>26</v>
      </c>
      <c r="E9" s="430">
        <v>4</v>
      </c>
      <c r="F9" s="430">
        <v>13</v>
      </c>
      <c r="G9" s="430">
        <v>5</v>
      </c>
      <c r="H9" s="430">
        <v>13</v>
      </c>
      <c r="I9" s="429" t="s">
        <v>1438</v>
      </c>
      <c r="J9" s="431" t="s">
        <v>504</v>
      </c>
    </row>
    <row r="10" spans="1:10" s="384" customFormat="1" hidden="1" x14ac:dyDescent="0.2">
      <c r="A10" s="422"/>
      <c r="B10" s="429" t="s">
        <v>495</v>
      </c>
      <c r="C10" s="430">
        <v>13</v>
      </c>
      <c r="D10" s="430">
        <v>40</v>
      </c>
      <c r="E10" s="430">
        <v>8</v>
      </c>
      <c r="F10" s="430">
        <v>20</v>
      </c>
      <c r="G10" s="430">
        <v>5</v>
      </c>
      <c r="H10" s="430">
        <v>20</v>
      </c>
      <c r="I10" s="429" t="s">
        <v>2303</v>
      </c>
      <c r="J10" s="431" t="s">
        <v>504</v>
      </c>
    </row>
    <row r="11" spans="1:10" s="384" customFormat="1" hidden="1" x14ac:dyDescent="0.2">
      <c r="A11" s="422"/>
      <c r="B11" s="429" t="s">
        <v>480</v>
      </c>
      <c r="C11" s="430">
        <v>8</v>
      </c>
      <c r="D11" s="430">
        <v>22</v>
      </c>
      <c r="E11" s="430">
        <v>3</v>
      </c>
      <c r="F11" s="430">
        <v>11</v>
      </c>
      <c r="G11" s="430">
        <v>5</v>
      </c>
      <c r="H11" s="430">
        <v>11</v>
      </c>
      <c r="I11" s="429" t="s">
        <v>496</v>
      </c>
      <c r="J11" s="431" t="s">
        <v>504</v>
      </c>
    </row>
    <row r="12" spans="1:10" s="384" customFormat="1" hidden="1" x14ac:dyDescent="0.2">
      <c r="A12" s="422"/>
      <c r="B12" s="429" t="s">
        <v>482</v>
      </c>
      <c r="C12" s="430">
        <v>11</v>
      </c>
      <c r="D12" s="430">
        <v>46</v>
      </c>
      <c r="E12" s="430">
        <v>6</v>
      </c>
      <c r="F12" s="430">
        <v>23</v>
      </c>
      <c r="G12" s="430">
        <v>5</v>
      </c>
      <c r="H12" s="430">
        <v>23</v>
      </c>
      <c r="I12" s="429" t="s">
        <v>2304</v>
      </c>
      <c r="J12" s="431" t="s">
        <v>504</v>
      </c>
    </row>
    <row r="13" spans="1:10" s="384" customFormat="1" hidden="1" x14ac:dyDescent="0.2">
      <c r="A13" s="422"/>
      <c r="B13" s="429" t="s">
        <v>497</v>
      </c>
      <c r="C13" s="430">
        <v>16</v>
      </c>
      <c r="D13" s="430">
        <v>54</v>
      </c>
      <c r="E13" s="430">
        <v>11</v>
      </c>
      <c r="F13" s="430">
        <v>27</v>
      </c>
      <c r="G13" s="430">
        <v>5</v>
      </c>
      <c r="H13" s="430">
        <v>27</v>
      </c>
      <c r="I13" s="429" t="s">
        <v>2305</v>
      </c>
      <c r="J13" s="431" t="s">
        <v>504</v>
      </c>
    </row>
    <row r="14" spans="1:10" s="384" customFormat="1" hidden="1" x14ac:dyDescent="0.2">
      <c r="A14" s="422"/>
      <c r="B14" s="429" t="s">
        <v>484</v>
      </c>
      <c r="C14" s="430">
        <v>28</v>
      </c>
      <c r="D14" s="430">
        <v>72</v>
      </c>
      <c r="E14" s="430">
        <v>23</v>
      </c>
      <c r="F14" s="430">
        <v>36</v>
      </c>
      <c r="G14" s="430">
        <v>5</v>
      </c>
      <c r="H14" s="430">
        <v>36</v>
      </c>
      <c r="I14" s="429" t="s">
        <v>2306</v>
      </c>
      <c r="J14" s="431" t="s">
        <v>504</v>
      </c>
    </row>
    <row r="15" spans="1:10" s="384" customFormat="1" hidden="1" x14ac:dyDescent="0.2">
      <c r="A15" s="422"/>
      <c r="B15" s="429" t="s">
        <v>498</v>
      </c>
      <c r="C15" s="430">
        <v>8</v>
      </c>
      <c r="D15" s="430">
        <v>24</v>
      </c>
      <c r="E15" s="430">
        <v>3</v>
      </c>
      <c r="F15" s="430">
        <v>12</v>
      </c>
      <c r="G15" s="430">
        <v>5</v>
      </c>
      <c r="H15" s="430">
        <v>12</v>
      </c>
      <c r="I15" s="429" t="s">
        <v>499</v>
      </c>
      <c r="J15" s="431" t="s">
        <v>504</v>
      </c>
    </row>
    <row r="16" spans="1:10" s="384" customFormat="1" hidden="1" x14ac:dyDescent="0.2">
      <c r="A16" s="422"/>
      <c r="B16" s="429" t="s">
        <v>500</v>
      </c>
      <c r="C16" s="430">
        <v>9</v>
      </c>
      <c r="D16" s="430">
        <v>12</v>
      </c>
      <c r="E16" s="430">
        <v>4</v>
      </c>
      <c r="F16" s="430">
        <v>6</v>
      </c>
      <c r="G16" s="430">
        <v>5</v>
      </c>
      <c r="H16" s="430">
        <v>6</v>
      </c>
      <c r="I16" s="429" t="s">
        <v>2307</v>
      </c>
      <c r="J16" s="431" t="s">
        <v>504</v>
      </c>
    </row>
    <row r="17" spans="1:10" s="384" customFormat="1" hidden="1" x14ac:dyDescent="0.2">
      <c r="A17" s="422"/>
      <c r="B17" s="429" t="s">
        <v>486</v>
      </c>
      <c r="C17" s="430">
        <v>16</v>
      </c>
      <c r="D17" s="430">
        <v>82</v>
      </c>
      <c r="E17" s="430">
        <v>11</v>
      </c>
      <c r="F17" s="430">
        <v>41</v>
      </c>
      <c r="G17" s="430">
        <v>5</v>
      </c>
      <c r="H17" s="430">
        <v>41</v>
      </c>
      <c r="I17" s="429" t="s">
        <v>499</v>
      </c>
      <c r="J17" s="431" t="s">
        <v>504</v>
      </c>
    </row>
    <row r="18" spans="1:10" s="384" customFormat="1" hidden="1" x14ac:dyDescent="0.2">
      <c r="A18" s="422"/>
      <c r="B18" s="429" t="s">
        <v>487</v>
      </c>
      <c r="C18" s="430">
        <v>11</v>
      </c>
      <c r="D18" s="430">
        <v>52</v>
      </c>
      <c r="E18" s="430">
        <v>6</v>
      </c>
      <c r="F18" s="430">
        <v>26</v>
      </c>
      <c r="G18" s="430">
        <v>5</v>
      </c>
      <c r="H18" s="430">
        <v>26</v>
      </c>
      <c r="I18" s="429" t="s">
        <v>2308</v>
      </c>
      <c r="J18" s="431" t="s">
        <v>504</v>
      </c>
    </row>
    <row r="19" spans="1:10" s="384" customFormat="1" hidden="1" x14ac:dyDescent="0.2">
      <c r="A19" s="422"/>
      <c r="B19" s="429" t="s">
        <v>488</v>
      </c>
      <c r="C19" s="430">
        <v>15</v>
      </c>
      <c r="D19" s="430">
        <v>52</v>
      </c>
      <c r="E19" s="430">
        <v>10</v>
      </c>
      <c r="F19" s="430">
        <v>26</v>
      </c>
      <c r="G19" s="430">
        <v>5</v>
      </c>
      <c r="H19" s="430">
        <v>26</v>
      </c>
      <c r="I19" s="429" t="s">
        <v>2309</v>
      </c>
      <c r="J19" s="431" t="s">
        <v>504</v>
      </c>
    </row>
    <row r="20" spans="1:10" s="384" customFormat="1" hidden="1" x14ac:dyDescent="0.2">
      <c r="A20" s="422">
        <v>2</v>
      </c>
      <c r="B20" s="426" t="s">
        <v>582</v>
      </c>
      <c r="C20" s="427">
        <v>340</v>
      </c>
      <c r="D20" s="427">
        <v>1362</v>
      </c>
      <c r="E20" s="427">
        <v>170</v>
      </c>
      <c r="F20" s="427">
        <v>681</v>
      </c>
      <c r="G20" s="427">
        <v>170</v>
      </c>
      <c r="H20" s="427">
        <v>681</v>
      </c>
      <c r="I20" s="426" t="s">
        <v>582</v>
      </c>
      <c r="J20" s="428"/>
    </row>
    <row r="21" spans="1:10" s="384" customFormat="1" hidden="1" x14ac:dyDescent="0.2">
      <c r="A21" s="422"/>
      <c r="B21" s="429" t="s">
        <v>475</v>
      </c>
      <c r="C21" s="430">
        <v>38</v>
      </c>
      <c r="D21" s="430">
        <v>142</v>
      </c>
      <c r="E21" s="430">
        <v>19</v>
      </c>
      <c r="F21" s="430">
        <v>71</v>
      </c>
      <c r="G21" s="430">
        <v>19</v>
      </c>
      <c r="H21" s="430">
        <v>71</v>
      </c>
      <c r="I21" s="429" t="s">
        <v>2310</v>
      </c>
      <c r="J21" s="431" t="s">
        <v>476</v>
      </c>
    </row>
    <row r="22" spans="1:10" s="384" customFormat="1" hidden="1" x14ac:dyDescent="0.2">
      <c r="A22" s="422"/>
      <c r="B22" s="429" t="s">
        <v>477</v>
      </c>
      <c r="C22" s="430">
        <v>14</v>
      </c>
      <c r="D22" s="430">
        <v>62</v>
      </c>
      <c r="E22" s="430">
        <v>7</v>
      </c>
      <c r="F22" s="430">
        <v>31</v>
      </c>
      <c r="G22" s="430">
        <v>7</v>
      </c>
      <c r="H22" s="430">
        <v>31</v>
      </c>
      <c r="I22" s="429" t="s">
        <v>2311</v>
      </c>
      <c r="J22" s="431" t="s">
        <v>476</v>
      </c>
    </row>
    <row r="23" spans="1:10" s="384" customFormat="1" hidden="1" x14ac:dyDescent="0.2">
      <c r="A23" s="422"/>
      <c r="B23" s="429" t="s">
        <v>479</v>
      </c>
      <c r="C23" s="430">
        <v>32</v>
      </c>
      <c r="D23" s="430">
        <v>156</v>
      </c>
      <c r="E23" s="430">
        <v>16</v>
      </c>
      <c r="F23" s="430">
        <v>78</v>
      </c>
      <c r="G23" s="430">
        <v>16</v>
      </c>
      <c r="H23" s="430">
        <v>78</v>
      </c>
      <c r="I23" s="429" t="s">
        <v>2312</v>
      </c>
      <c r="J23" s="431" t="s">
        <v>476</v>
      </c>
    </row>
    <row r="24" spans="1:10" s="384" customFormat="1" hidden="1" x14ac:dyDescent="0.2">
      <c r="A24" s="422"/>
      <c r="B24" s="429" t="s">
        <v>495</v>
      </c>
      <c r="C24" s="430">
        <v>38</v>
      </c>
      <c r="D24" s="430">
        <v>184</v>
      </c>
      <c r="E24" s="430">
        <v>19</v>
      </c>
      <c r="F24" s="430">
        <v>92</v>
      </c>
      <c r="G24" s="430">
        <v>19</v>
      </c>
      <c r="H24" s="430">
        <v>92</v>
      </c>
      <c r="I24" s="429" t="s">
        <v>2313</v>
      </c>
      <c r="J24" s="431" t="s">
        <v>476</v>
      </c>
    </row>
    <row r="25" spans="1:10" s="384" customFormat="1" hidden="1" x14ac:dyDescent="0.2">
      <c r="A25" s="422"/>
      <c r="B25" s="429" t="s">
        <v>480</v>
      </c>
      <c r="C25" s="430">
        <v>44</v>
      </c>
      <c r="D25" s="430">
        <v>172</v>
      </c>
      <c r="E25" s="430">
        <v>22</v>
      </c>
      <c r="F25" s="430">
        <v>86</v>
      </c>
      <c r="G25" s="430">
        <v>22</v>
      </c>
      <c r="H25" s="430">
        <v>86</v>
      </c>
      <c r="I25" s="429" t="s">
        <v>2314</v>
      </c>
      <c r="J25" s="431" t="s">
        <v>476</v>
      </c>
    </row>
    <row r="26" spans="1:10" s="384" customFormat="1" hidden="1" x14ac:dyDescent="0.2">
      <c r="A26" s="422"/>
      <c r="B26" s="429" t="s">
        <v>482</v>
      </c>
      <c r="C26" s="430">
        <v>82</v>
      </c>
      <c r="D26" s="430">
        <v>248</v>
      </c>
      <c r="E26" s="430">
        <v>41</v>
      </c>
      <c r="F26" s="430">
        <v>124</v>
      </c>
      <c r="G26" s="430">
        <v>41</v>
      </c>
      <c r="H26" s="430">
        <v>124</v>
      </c>
      <c r="I26" s="429" t="s">
        <v>2315</v>
      </c>
      <c r="J26" s="431" t="s">
        <v>476</v>
      </c>
    </row>
    <row r="27" spans="1:10" s="384" customFormat="1" hidden="1" x14ac:dyDescent="0.2">
      <c r="A27" s="422"/>
      <c r="B27" s="429" t="s">
        <v>497</v>
      </c>
      <c r="C27" s="430">
        <v>30</v>
      </c>
      <c r="D27" s="430">
        <v>122</v>
      </c>
      <c r="E27" s="430">
        <v>15</v>
      </c>
      <c r="F27" s="430">
        <v>61</v>
      </c>
      <c r="G27" s="430">
        <v>15</v>
      </c>
      <c r="H27" s="430">
        <v>61</v>
      </c>
      <c r="I27" s="429" t="s">
        <v>2316</v>
      </c>
      <c r="J27" s="431" t="s">
        <v>476</v>
      </c>
    </row>
    <row r="28" spans="1:10" s="384" customFormat="1" hidden="1" x14ac:dyDescent="0.2">
      <c r="A28" s="422"/>
      <c r="B28" s="429" t="s">
        <v>484</v>
      </c>
      <c r="C28" s="430">
        <v>20</v>
      </c>
      <c r="D28" s="430">
        <v>90</v>
      </c>
      <c r="E28" s="430">
        <v>10</v>
      </c>
      <c r="F28" s="430">
        <v>45</v>
      </c>
      <c r="G28" s="430">
        <v>10</v>
      </c>
      <c r="H28" s="430">
        <v>45</v>
      </c>
      <c r="I28" s="429" t="s">
        <v>2317</v>
      </c>
      <c r="J28" s="431" t="s">
        <v>476</v>
      </c>
    </row>
    <row r="29" spans="1:10" s="384" customFormat="1" hidden="1" x14ac:dyDescent="0.2">
      <c r="A29" s="422"/>
      <c r="B29" s="429" t="s">
        <v>498</v>
      </c>
      <c r="C29" s="430">
        <v>8</v>
      </c>
      <c r="D29" s="430">
        <v>36</v>
      </c>
      <c r="E29" s="430">
        <v>4</v>
      </c>
      <c r="F29" s="430">
        <v>18</v>
      </c>
      <c r="G29" s="430">
        <v>4</v>
      </c>
      <c r="H29" s="430">
        <v>18</v>
      </c>
      <c r="I29" s="429" t="s">
        <v>2318</v>
      </c>
      <c r="J29" s="431" t="s">
        <v>476</v>
      </c>
    </row>
    <row r="30" spans="1:10" s="384" customFormat="1" hidden="1" x14ac:dyDescent="0.2">
      <c r="A30" s="422"/>
      <c r="B30" s="429" t="s">
        <v>500</v>
      </c>
      <c r="C30" s="430">
        <v>24</v>
      </c>
      <c r="D30" s="430">
        <v>98</v>
      </c>
      <c r="E30" s="430">
        <v>12</v>
      </c>
      <c r="F30" s="430">
        <v>49</v>
      </c>
      <c r="G30" s="430">
        <v>12</v>
      </c>
      <c r="H30" s="430">
        <v>49</v>
      </c>
      <c r="I30" s="429" t="s">
        <v>2319</v>
      </c>
      <c r="J30" s="431" t="s">
        <v>476</v>
      </c>
    </row>
    <row r="31" spans="1:10" s="384" customFormat="1" hidden="1" x14ac:dyDescent="0.2">
      <c r="A31" s="422"/>
      <c r="B31" s="429" t="s">
        <v>2320</v>
      </c>
      <c r="C31" s="430">
        <v>10</v>
      </c>
      <c r="D31" s="430">
        <v>52</v>
      </c>
      <c r="E31" s="430">
        <v>5</v>
      </c>
      <c r="F31" s="430">
        <v>26</v>
      </c>
      <c r="G31" s="430">
        <v>5</v>
      </c>
      <c r="H31" s="430">
        <v>26</v>
      </c>
      <c r="I31" s="429" t="s">
        <v>268</v>
      </c>
      <c r="J31" s="431" t="s">
        <v>2321</v>
      </c>
    </row>
    <row r="32" spans="1:10" s="384" customFormat="1" hidden="1" x14ac:dyDescent="0.2">
      <c r="A32" s="422">
        <v>3</v>
      </c>
      <c r="B32" s="426" t="s">
        <v>501</v>
      </c>
      <c r="C32" s="427">
        <v>56</v>
      </c>
      <c r="D32" s="427">
        <v>232</v>
      </c>
      <c r="E32" s="427">
        <v>21</v>
      </c>
      <c r="F32" s="427">
        <v>96</v>
      </c>
      <c r="G32" s="427">
        <v>35</v>
      </c>
      <c r="H32" s="427">
        <v>136</v>
      </c>
      <c r="I32" s="426" t="s">
        <v>501</v>
      </c>
      <c r="J32" s="428"/>
    </row>
    <row r="33" spans="1:10" s="384" customFormat="1" hidden="1" x14ac:dyDescent="0.2">
      <c r="A33" s="422"/>
      <c r="B33" s="429" t="s">
        <v>475</v>
      </c>
      <c r="C33" s="430">
        <v>2</v>
      </c>
      <c r="D33" s="430">
        <v>9</v>
      </c>
      <c r="E33" s="430"/>
      <c r="F33" s="430"/>
      <c r="G33" s="430">
        <v>2</v>
      </c>
      <c r="H33" s="430">
        <v>9</v>
      </c>
      <c r="I33" s="429" t="s">
        <v>268</v>
      </c>
      <c r="J33" s="431" t="s">
        <v>2321</v>
      </c>
    </row>
    <row r="34" spans="1:10" s="384" customFormat="1" hidden="1" x14ac:dyDescent="0.2">
      <c r="A34" s="422"/>
      <c r="B34" s="429" t="s">
        <v>477</v>
      </c>
      <c r="C34" s="430">
        <v>3</v>
      </c>
      <c r="D34" s="430">
        <v>10</v>
      </c>
      <c r="E34" s="430">
        <v>3</v>
      </c>
      <c r="F34" s="430">
        <v>10</v>
      </c>
      <c r="G34" s="430"/>
      <c r="H34" s="430"/>
      <c r="I34" s="429" t="s">
        <v>268</v>
      </c>
      <c r="J34" s="431" t="s">
        <v>2321</v>
      </c>
    </row>
    <row r="35" spans="1:10" s="384" customFormat="1" hidden="1" x14ac:dyDescent="0.2">
      <c r="A35" s="422"/>
      <c r="B35" s="429" t="s">
        <v>479</v>
      </c>
      <c r="C35" s="430">
        <v>2</v>
      </c>
      <c r="D35" s="430">
        <v>2</v>
      </c>
      <c r="E35" s="430"/>
      <c r="F35" s="430"/>
      <c r="G35" s="430">
        <v>2</v>
      </c>
      <c r="H35" s="430">
        <v>2</v>
      </c>
      <c r="I35" s="429" t="s">
        <v>268</v>
      </c>
      <c r="J35" s="431" t="s">
        <v>2321</v>
      </c>
    </row>
    <row r="36" spans="1:10" s="384" customFormat="1" hidden="1" x14ac:dyDescent="0.2">
      <c r="A36" s="422"/>
      <c r="B36" s="429" t="s">
        <v>482</v>
      </c>
      <c r="C36" s="430">
        <v>1</v>
      </c>
      <c r="D36" s="430">
        <v>5</v>
      </c>
      <c r="E36" s="430"/>
      <c r="F36" s="430"/>
      <c r="G36" s="430">
        <v>1</v>
      </c>
      <c r="H36" s="430">
        <v>5</v>
      </c>
      <c r="I36" s="429" t="s">
        <v>268</v>
      </c>
      <c r="J36" s="431" t="s">
        <v>2321</v>
      </c>
    </row>
    <row r="37" spans="1:10" s="384" customFormat="1" hidden="1" x14ac:dyDescent="0.2">
      <c r="A37" s="422"/>
      <c r="B37" s="429" t="s">
        <v>497</v>
      </c>
      <c r="C37" s="430">
        <v>2</v>
      </c>
      <c r="D37" s="430">
        <v>9</v>
      </c>
      <c r="E37" s="430"/>
      <c r="F37" s="430"/>
      <c r="G37" s="430">
        <v>2</v>
      </c>
      <c r="H37" s="430">
        <v>9</v>
      </c>
      <c r="I37" s="429" t="s">
        <v>268</v>
      </c>
      <c r="J37" s="431" t="s">
        <v>2321</v>
      </c>
    </row>
    <row r="38" spans="1:10" s="384" customFormat="1" hidden="1" x14ac:dyDescent="0.2">
      <c r="A38" s="422"/>
      <c r="B38" s="429" t="s">
        <v>484</v>
      </c>
      <c r="C38" s="430">
        <v>4</v>
      </c>
      <c r="D38" s="430">
        <v>21</v>
      </c>
      <c r="E38" s="430">
        <v>4</v>
      </c>
      <c r="F38" s="430">
        <v>21</v>
      </c>
      <c r="G38" s="430"/>
      <c r="H38" s="430"/>
      <c r="I38" s="429" t="s">
        <v>268</v>
      </c>
      <c r="J38" s="431" t="s">
        <v>2321</v>
      </c>
    </row>
    <row r="39" spans="1:10" s="384" customFormat="1" hidden="1" x14ac:dyDescent="0.2">
      <c r="A39" s="422"/>
      <c r="B39" s="429" t="s">
        <v>498</v>
      </c>
      <c r="C39" s="430">
        <v>8</v>
      </c>
      <c r="D39" s="430">
        <v>31</v>
      </c>
      <c r="E39" s="430">
        <v>2</v>
      </c>
      <c r="F39" s="430">
        <v>7</v>
      </c>
      <c r="G39" s="430">
        <v>6</v>
      </c>
      <c r="H39" s="430">
        <v>24</v>
      </c>
      <c r="I39" s="429" t="s">
        <v>268</v>
      </c>
      <c r="J39" s="431" t="s">
        <v>2321</v>
      </c>
    </row>
    <row r="40" spans="1:10" s="384" customFormat="1" hidden="1" x14ac:dyDescent="0.2">
      <c r="A40" s="422"/>
      <c r="B40" s="429" t="s">
        <v>486</v>
      </c>
      <c r="C40" s="430">
        <v>3</v>
      </c>
      <c r="D40" s="430">
        <v>9</v>
      </c>
      <c r="E40" s="430"/>
      <c r="F40" s="430"/>
      <c r="G40" s="430">
        <v>3</v>
      </c>
      <c r="H40" s="430">
        <v>9</v>
      </c>
      <c r="I40" s="429" t="s">
        <v>268</v>
      </c>
      <c r="J40" s="431" t="s">
        <v>2321</v>
      </c>
    </row>
    <row r="41" spans="1:10" s="384" customFormat="1" hidden="1" x14ac:dyDescent="0.2">
      <c r="A41" s="422"/>
      <c r="B41" s="429" t="s">
        <v>487</v>
      </c>
      <c r="C41" s="430">
        <v>5</v>
      </c>
      <c r="D41" s="430">
        <v>20</v>
      </c>
      <c r="E41" s="430">
        <v>5</v>
      </c>
      <c r="F41" s="430">
        <v>20</v>
      </c>
      <c r="G41" s="430"/>
      <c r="H41" s="430"/>
      <c r="I41" s="429" t="s">
        <v>268</v>
      </c>
      <c r="J41" s="431" t="s">
        <v>2321</v>
      </c>
    </row>
    <row r="42" spans="1:10" s="384" customFormat="1" hidden="1" x14ac:dyDescent="0.2">
      <c r="A42" s="422"/>
      <c r="B42" s="429" t="s">
        <v>488</v>
      </c>
      <c r="C42" s="430">
        <v>5</v>
      </c>
      <c r="D42" s="430">
        <v>24</v>
      </c>
      <c r="E42" s="430">
        <v>5</v>
      </c>
      <c r="F42" s="430">
        <v>24</v>
      </c>
      <c r="G42" s="430"/>
      <c r="H42" s="430"/>
      <c r="I42" s="429" t="s">
        <v>268</v>
      </c>
      <c r="J42" s="431" t="s">
        <v>2321</v>
      </c>
    </row>
    <row r="43" spans="1:10" s="384" customFormat="1" hidden="1" x14ac:dyDescent="0.2">
      <c r="A43" s="422"/>
      <c r="B43" s="429" t="s">
        <v>517</v>
      </c>
      <c r="C43" s="430">
        <v>5</v>
      </c>
      <c r="D43" s="430">
        <v>28</v>
      </c>
      <c r="E43" s="430">
        <v>2</v>
      </c>
      <c r="F43" s="430">
        <v>14</v>
      </c>
      <c r="G43" s="430">
        <v>3</v>
      </c>
      <c r="H43" s="430">
        <v>14</v>
      </c>
      <c r="I43" s="429" t="s">
        <v>268</v>
      </c>
      <c r="J43" s="431" t="s">
        <v>2321</v>
      </c>
    </row>
    <row r="44" spans="1:10" s="384" customFormat="1" hidden="1" x14ac:dyDescent="0.2">
      <c r="A44" s="422"/>
      <c r="B44" s="429" t="s">
        <v>489</v>
      </c>
      <c r="C44" s="430">
        <v>5</v>
      </c>
      <c r="D44" s="430">
        <v>17</v>
      </c>
      <c r="E44" s="430"/>
      <c r="F44" s="430"/>
      <c r="G44" s="430">
        <v>5</v>
      </c>
      <c r="H44" s="430">
        <v>17</v>
      </c>
      <c r="I44" s="429" t="s">
        <v>268</v>
      </c>
      <c r="J44" s="431" t="s">
        <v>2321</v>
      </c>
    </row>
    <row r="45" spans="1:10" s="384" customFormat="1" hidden="1" x14ac:dyDescent="0.2">
      <c r="A45" s="422"/>
      <c r="B45" s="429" t="s">
        <v>491</v>
      </c>
      <c r="C45" s="430">
        <v>3</v>
      </c>
      <c r="D45" s="430">
        <v>10</v>
      </c>
      <c r="E45" s="430"/>
      <c r="F45" s="430"/>
      <c r="G45" s="430">
        <v>3</v>
      </c>
      <c r="H45" s="430">
        <v>10</v>
      </c>
      <c r="I45" s="429" t="s">
        <v>268</v>
      </c>
      <c r="J45" s="431" t="s">
        <v>2321</v>
      </c>
    </row>
    <row r="46" spans="1:10" s="384" customFormat="1" hidden="1" x14ac:dyDescent="0.2">
      <c r="A46" s="422"/>
      <c r="B46" s="429" t="s">
        <v>1535</v>
      </c>
      <c r="C46" s="430">
        <v>8</v>
      </c>
      <c r="D46" s="430">
        <v>37</v>
      </c>
      <c r="E46" s="430"/>
      <c r="F46" s="430"/>
      <c r="G46" s="430">
        <v>8</v>
      </c>
      <c r="H46" s="430">
        <v>37</v>
      </c>
      <c r="I46" s="429" t="s">
        <v>2322</v>
      </c>
      <c r="J46" s="431" t="s">
        <v>2321</v>
      </c>
    </row>
    <row r="47" spans="1:10" s="384" customFormat="1" hidden="1" x14ac:dyDescent="0.2">
      <c r="A47" s="422">
        <v>4</v>
      </c>
      <c r="B47" s="426" t="s">
        <v>590</v>
      </c>
      <c r="C47" s="427">
        <v>9</v>
      </c>
      <c r="D47" s="427">
        <v>45</v>
      </c>
      <c r="E47" s="427">
        <v>0</v>
      </c>
      <c r="F47" s="427">
        <v>0</v>
      </c>
      <c r="G47" s="427">
        <v>9</v>
      </c>
      <c r="H47" s="427">
        <v>45</v>
      </c>
      <c r="I47" s="426" t="s">
        <v>590</v>
      </c>
      <c r="J47" s="428"/>
    </row>
    <row r="48" spans="1:10" s="384" customFormat="1" ht="63" hidden="1" x14ac:dyDescent="0.2">
      <c r="A48" s="422"/>
      <c r="B48" s="429" t="s">
        <v>500</v>
      </c>
      <c r="C48" s="430">
        <v>6</v>
      </c>
      <c r="D48" s="430">
        <v>32</v>
      </c>
      <c r="E48" s="430"/>
      <c r="F48" s="430"/>
      <c r="G48" s="430">
        <v>6</v>
      </c>
      <c r="H48" s="430">
        <v>32</v>
      </c>
      <c r="I48" s="429" t="s">
        <v>2323</v>
      </c>
      <c r="J48" s="431" t="s">
        <v>2324</v>
      </c>
    </row>
    <row r="49" spans="1:10" s="384" customFormat="1" ht="31.5" hidden="1" x14ac:dyDescent="0.2">
      <c r="A49" s="422"/>
      <c r="B49" s="429" t="s">
        <v>486</v>
      </c>
      <c r="C49" s="430">
        <v>3</v>
      </c>
      <c r="D49" s="430">
        <v>13</v>
      </c>
      <c r="E49" s="430"/>
      <c r="F49" s="430"/>
      <c r="G49" s="430">
        <v>3</v>
      </c>
      <c r="H49" s="430">
        <v>13</v>
      </c>
      <c r="I49" s="429" t="s">
        <v>2325</v>
      </c>
      <c r="J49" s="431" t="s">
        <v>2324</v>
      </c>
    </row>
    <row r="50" spans="1:10" s="384" customFormat="1" hidden="1" x14ac:dyDescent="0.2">
      <c r="A50" s="422">
        <v>5</v>
      </c>
      <c r="B50" s="426" t="s">
        <v>2326</v>
      </c>
      <c r="C50" s="427">
        <v>26</v>
      </c>
      <c r="D50" s="427">
        <v>107</v>
      </c>
      <c r="E50" s="427">
        <v>16</v>
      </c>
      <c r="F50" s="427">
        <v>64</v>
      </c>
      <c r="G50" s="427">
        <v>10</v>
      </c>
      <c r="H50" s="427">
        <v>43</v>
      </c>
      <c r="I50" s="426" t="s">
        <v>2326</v>
      </c>
      <c r="J50" s="428"/>
    </row>
    <row r="51" spans="1:10" s="384" customFormat="1" ht="31.5" hidden="1" x14ac:dyDescent="0.2">
      <c r="A51" s="422"/>
      <c r="B51" s="429" t="s">
        <v>480</v>
      </c>
      <c r="C51" s="430">
        <v>3</v>
      </c>
      <c r="D51" s="430">
        <v>10</v>
      </c>
      <c r="E51" s="430">
        <v>2</v>
      </c>
      <c r="F51" s="430">
        <v>7</v>
      </c>
      <c r="G51" s="430">
        <v>1</v>
      </c>
      <c r="H51" s="430">
        <v>3</v>
      </c>
      <c r="I51" s="429" t="s">
        <v>2327</v>
      </c>
      <c r="J51" s="431" t="s">
        <v>2328</v>
      </c>
    </row>
    <row r="52" spans="1:10" s="384" customFormat="1" ht="31.5" hidden="1" x14ac:dyDescent="0.2">
      <c r="A52" s="422"/>
      <c r="B52" s="429" t="s">
        <v>488</v>
      </c>
      <c r="C52" s="430">
        <v>5</v>
      </c>
      <c r="D52" s="430">
        <v>19</v>
      </c>
      <c r="E52" s="430">
        <v>3</v>
      </c>
      <c r="F52" s="430">
        <v>11</v>
      </c>
      <c r="G52" s="430">
        <v>2</v>
      </c>
      <c r="H52" s="430">
        <v>8</v>
      </c>
      <c r="I52" s="429" t="s">
        <v>2327</v>
      </c>
      <c r="J52" s="431" t="s">
        <v>2328</v>
      </c>
    </row>
    <row r="53" spans="1:10" s="384" customFormat="1" hidden="1" x14ac:dyDescent="0.2">
      <c r="A53" s="422"/>
      <c r="B53" s="429" t="s">
        <v>489</v>
      </c>
      <c r="C53" s="430">
        <v>10</v>
      </c>
      <c r="D53" s="430">
        <v>46</v>
      </c>
      <c r="E53" s="430">
        <v>6</v>
      </c>
      <c r="F53" s="430">
        <v>27</v>
      </c>
      <c r="G53" s="430">
        <v>4</v>
      </c>
      <c r="H53" s="430">
        <v>19</v>
      </c>
      <c r="I53" s="429" t="s">
        <v>2329</v>
      </c>
      <c r="J53" s="431" t="s">
        <v>2328</v>
      </c>
    </row>
    <row r="54" spans="1:10" s="384" customFormat="1" hidden="1" x14ac:dyDescent="0.2">
      <c r="A54" s="422"/>
      <c r="B54" s="429" t="s">
        <v>554</v>
      </c>
      <c r="C54" s="430">
        <v>8</v>
      </c>
      <c r="D54" s="430">
        <v>32</v>
      </c>
      <c r="E54" s="430">
        <v>5</v>
      </c>
      <c r="F54" s="430">
        <v>19</v>
      </c>
      <c r="G54" s="430">
        <v>3</v>
      </c>
      <c r="H54" s="430">
        <v>13</v>
      </c>
      <c r="I54" s="429" t="s">
        <v>2329</v>
      </c>
      <c r="J54" s="431" t="s">
        <v>2328</v>
      </c>
    </row>
    <row r="55" spans="1:10" s="384" customFormat="1" hidden="1" x14ac:dyDescent="0.2">
      <c r="A55" s="422">
        <v>6</v>
      </c>
      <c r="B55" s="426" t="s">
        <v>556</v>
      </c>
      <c r="C55" s="427">
        <v>98</v>
      </c>
      <c r="D55" s="427">
        <v>323</v>
      </c>
      <c r="E55" s="427">
        <v>38</v>
      </c>
      <c r="F55" s="427">
        <v>83</v>
      </c>
      <c r="G55" s="427">
        <v>60</v>
      </c>
      <c r="H55" s="427">
        <v>240</v>
      </c>
      <c r="I55" s="426" t="s">
        <v>556</v>
      </c>
      <c r="J55" s="428"/>
    </row>
    <row r="56" spans="1:10" s="384" customFormat="1" hidden="1" x14ac:dyDescent="0.2">
      <c r="A56" s="422"/>
      <c r="B56" s="429" t="s">
        <v>519</v>
      </c>
      <c r="C56" s="430">
        <v>41</v>
      </c>
      <c r="D56" s="430">
        <v>131</v>
      </c>
      <c r="E56" s="430">
        <v>20</v>
      </c>
      <c r="F56" s="430">
        <v>52</v>
      </c>
      <c r="G56" s="430">
        <v>21</v>
      </c>
      <c r="H56" s="430">
        <v>79</v>
      </c>
      <c r="I56" s="429" t="s">
        <v>2330</v>
      </c>
      <c r="J56" s="431" t="s">
        <v>2331</v>
      </c>
    </row>
    <row r="57" spans="1:10" s="384" customFormat="1" hidden="1" x14ac:dyDescent="0.2">
      <c r="A57" s="422"/>
      <c r="B57" s="429" t="s">
        <v>520</v>
      </c>
      <c r="C57" s="430">
        <v>20</v>
      </c>
      <c r="D57" s="430">
        <v>79</v>
      </c>
      <c r="E57" s="430">
        <v>9</v>
      </c>
      <c r="F57" s="430">
        <v>31</v>
      </c>
      <c r="G57" s="430">
        <v>11</v>
      </c>
      <c r="H57" s="430">
        <v>48</v>
      </c>
      <c r="I57" s="429" t="s">
        <v>557</v>
      </c>
      <c r="J57" s="431" t="s">
        <v>2331</v>
      </c>
    </row>
    <row r="58" spans="1:10" s="384" customFormat="1" hidden="1" x14ac:dyDescent="0.2">
      <c r="A58" s="422"/>
      <c r="B58" s="429" t="s">
        <v>521</v>
      </c>
      <c r="C58" s="430">
        <v>6</v>
      </c>
      <c r="D58" s="430">
        <v>17</v>
      </c>
      <c r="E58" s="430">
        <v>0</v>
      </c>
      <c r="F58" s="430">
        <v>0</v>
      </c>
      <c r="G58" s="430">
        <v>6</v>
      </c>
      <c r="H58" s="430">
        <v>17</v>
      </c>
      <c r="I58" s="429" t="s">
        <v>481</v>
      </c>
      <c r="J58" s="431" t="s">
        <v>2331</v>
      </c>
    </row>
    <row r="59" spans="1:10" s="384" customFormat="1" hidden="1" x14ac:dyDescent="0.2">
      <c r="A59" s="422"/>
      <c r="B59" s="429" t="s">
        <v>522</v>
      </c>
      <c r="C59" s="430">
        <v>6</v>
      </c>
      <c r="D59" s="430">
        <v>21</v>
      </c>
      <c r="E59" s="430">
        <v>0</v>
      </c>
      <c r="F59" s="430">
        <v>0</v>
      </c>
      <c r="G59" s="430">
        <v>6</v>
      </c>
      <c r="H59" s="430">
        <v>21</v>
      </c>
      <c r="I59" s="429" t="s">
        <v>481</v>
      </c>
      <c r="J59" s="431" t="s">
        <v>2331</v>
      </c>
    </row>
    <row r="60" spans="1:10" s="384" customFormat="1" hidden="1" x14ac:dyDescent="0.2">
      <c r="A60" s="422"/>
      <c r="B60" s="429" t="s">
        <v>540</v>
      </c>
      <c r="C60" s="430">
        <v>5</v>
      </c>
      <c r="D60" s="430">
        <v>16</v>
      </c>
      <c r="E60" s="430">
        <v>0</v>
      </c>
      <c r="F60" s="430">
        <v>0</v>
      </c>
      <c r="G60" s="430">
        <v>5</v>
      </c>
      <c r="H60" s="430">
        <v>16</v>
      </c>
      <c r="I60" s="429" t="s">
        <v>481</v>
      </c>
      <c r="J60" s="431" t="s">
        <v>2331</v>
      </c>
    </row>
    <row r="61" spans="1:10" s="384" customFormat="1" ht="31.5" hidden="1" x14ac:dyDescent="0.2">
      <c r="A61" s="422"/>
      <c r="B61" s="429" t="s">
        <v>541</v>
      </c>
      <c r="C61" s="430">
        <v>20</v>
      </c>
      <c r="D61" s="430">
        <v>59</v>
      </c>
      <c r="E61" s="430">
        <v>9</v>
      </c>
      <c r="F61" s="430">
        <v>0</v>
      </c>
      <c r="G61" s="430">
        <v>11</v>
      </c>
      <c r="H61" s="430">
        <v>59</v>
      </c>
      <c r="I61" s="429" t="s">
        <v>2332</v>
      </c>
      <c r="J61" s="431" t="s">
        <v>2331</v>
      </c>
    </row>
    <row r="62" spans="1:10" s="384" customFormat="1" hidden="1" x14ac:dyDescent="0.2">
      <c r="A62" s="422"/>
      <c r="B62" s="429" t="s">
        <v>2333</v>
      </c>
      <c r="C62" s="430">
        <v>2</v>
      </c>
      <c r="D62" s="430">
        <v>47</v>
      </c>
      <c r="E62" s="430">
        <v>0</v>
      </c>
      <c r="F62" s="430">
        <v>36</v>
      </c>
      <c r="G62" s="430">
        <v>2</v>
      </c>
      <c r="H62" s="430">
        <v>11</v>
      </c>
      <c r="I62" s="429"/>
      <c r="J62" s="431"/>
    </row>
    <row r="63" spans="1:10" s="384" customFormat="1" hidden="1" x14ac:dyDescent="0.2">
      <c r="A63" s="422">
        <v>7</v>
      </c>
      <c r="B63" s="426" t="s">
        <v>583</v>
      </c>
      <c r="C63" s="427">
        <v>378</v>
      </c>
      <c r="D63" s="427">
        <v>1864</v>
      </c>
      <c r="E63" s="427">
        <v>238</v>
      </c>
      <c r="F63" s="427">
        <v>1190</v>
      </c>
      <c r="G63" s="427">
        <v>140</v>
      </c>
      <c r="H63" s="427">
        <v>674</v>
      </c>
      <c r="I63" s="426"/>
      <c r="J63" s="428"/>
    </row>
    <row r="64" spans="1:10" s="384" customFormat="1" hidden="1" x14ac:dyDescent="0.2">
      <c r="A64" s="422"/>
      <c r="B64" s="429" t="s">
        <v>584</v>
      </c>
      <c r="C64" s="430">
        <v>70</v>
      </c>
      <c r="D64" s="430">
        <v>330</v>
      </c>
      <c r="E64" s="430">
        <v>40</v>
      </c>
      <c r="F64" s="430">
        <v>180</v>
      </c>
      <c r="G64" s="430">
        <v>30</v>
      </c>
      <c r="H64" s="430">
        <v>150</v>
      </c>
      <c r="I64" s="429" t="s">
        <v>48</v>
      </c>
      <c r="J64" s="431" t="s">
        <v>2331</v>
      </c>
    </row>
    <row r="65" spans="1:10" s="384" customFormat="1" hidden="1" x14ac:dyDescent="0.2">
      <c r="A65" s="422"/>
      <c r="B65" s="429" t="s">
        <v>2334</v>
      </c>
      <c r="C65" s="430">
        <v>90</v>
      </c>
      <c r="D65" s="430">
        <v>360</v>
      </c>
      <c r="E65" s="430">
        <v>50</v>
      </c>
      <c r="F65" s="430">
        <v>200</v>
      </c>
      <c r="G65" s="430">
        <v>40</v>
      </c>
      <c r="H65" s="430">
        <v>160</v>
      </c>
      <c r="I65" s="429" t="s">
        <v>48</v>
      </c>
      <c r="J65" s="431" t="s">
        <v>2331</v>
      </c>
    </row>
    <row r="66" spans="1:10" s="384" customFormat="1" hidden="1" x14ac:dyDescent="0.2">
      <c r="A66" s="422"/>
      <c r="B66" s="429" t="s">
        <v>586</v>
      </c>
      <c r="C66" s="430">
        <v>80</v>
      </c>
      <c r="D66" s="430">
        <v>430</v>
      </c>
      <c r="E66" s="430">
        <v>50</v>
      </c>
      <c r="F66" s="430">
        <v>280</v>
      </c>
      <c r="G66" s="430">
        <v>30</v>
      </c>
      <c r="H66" s="430">
        <v>150</v>
      </c>
      <c r="I66" s="429" t="s">
        <v>48</v>
      </c>
      <c r="J66" s="431" t="s">
        <v>2331</v>
      </c>
    </row>
    <row r="67" spans="1:10" s="384" customFormat="1" hidden="1" x14ac:dyDescent="0.2">
      <c r="A67" s="422"/>
      <c r="B67" s="429" t="s">
        <v>587</v>
      </c>
      <c r="C67" s="430">
        <v>42</v>
      </c>
      <c r="D67" s="430">
        <v>220</v>
      </c>
      <c r="E67" s="430">
        <v>30</v>
      </c>
      <c r="F67" s="430">
        <v>160</v>
      </c>
      <c r="G67" s="430">
        <v>12</v>
      </c>
      <c r="H67" s="430">
        <v>60</v>
      </c>
      <c r="I67" s="429" t="s">
        <v>48</v>
      </c>
      <c r="J67" s="431" t="s">
        <v>2331</v>
      </c>
    </row>
    <row r="68" spans="1:10" s="384" customFormat="1" hidden="1" x14ac:dyDescent="0.2">
      <c r="A68" s="422"/>
      <c r="B68" s="429" t="s">
        <v>588</v>
      </c>
      <c r="C68" s="430">
        <v>50</v>
      </c>
      <c r="D68" s="430">
        <v>270</v>
      </c>
      <c r="E68" s="430">
        <v>35</v>
      </c>
      <c r="F68" s="430">
        <v>180</v>
      </c>
      <c r="G68" s="430">
        <v>15</v>
      </c>
      <c r="H68" s="430">
        <v>90</v>
      </c>
      <c r="I68" s="429" t="s">
        <v>48</v>
      </c>
      <c r="J68" s="431" t="s">
        <v>2331</v>
      </c>
    </row>
    <row r="69" spans="1:10" s="384" customFormat="1" hidden="1" x14ac:dyDescent="0.2">
      <c r="A69" s="422"/>
      <c r="B69" s="429" t="s">
        <v>486</v>
      </c>
      <c r="C69" s="430">
        <v>42</v>
      </c>
      <c r="D69" s="430">
        <v>240</v>
      </c>
      <c r="E69" s="430">
        <v>30</v>
      </c>
      <c r="F69" s="430">
        <v>180</v>
      </c>
      <c r="G69" s="430">
        <v>12</v>
      </c>
      <c r="H69" s="430">
        <v>60</v>
      </c>
      <c r="I69" s="429" t="s">
        <v>48</v>
      </c>
      <c r="J69" s="431" t="s">
        <v>2331</v>
      </c>
    </row>
    <row r="70" spans="1:10" s="384" customFormat="1" hidden="1" x14ac:dyDescent="0.2">
      <c r="A70" s="422"/>
      <c r="B70" s="429" t="s">
        <v>488</v>
      </c>
      <c r="C70" s="430">
        <v>4</v>
      </c>
      <c r="D70" s="430">
        <v>14</v>
      </c>
      <c r="E70" s="430">
        <v>3</v>
      </c>
      <c r="F70" s="430">
        <v>10</v>
      </c>
      <c r="G70" s="430">
        <v>1</v>
      </c>
      <c r="H70" s="430">
        <v>4</v>
      </c>
      <c r="I70" s="429" t="s">
        <v>48</v>
      </c>
      <c r="J70" s="431" t="s">
        <v>2331</v>
      </c>
    </row>
    <row r="71" spans="1:10" s="384" customFormat="1" hidden="1" x14ac:dyDescent="0.2">
      <c r="A71" s="422">
        <v>8</v>
      </c>
      <c r="B71" s="426" t="s">
        <v>526</v>
      </c>
      <c r="C71" s="427">
        <v>59</v>
      </c>
      <c r="D71" s="427">
        <v>187</v>
      </c>
      <c r="E71" s="427">
        <v>0</v>
      </c>
      <c r="F71" s="427">
        <v>0</v>
      </c>
      <c r="G71" s="427">
        <v>59</v>
      </c>
      <c r="H71" s="427">
        <v>187</v>
      </c>
      <c r="I71" s="426" t="s">
        <v>526</v>
      </c>
      <c r="J71" s="428"/>
    </row>
    <row r="72" spans="1:10" s="384" customFormat="1" ht="31.5" hidden="1" x14ac:dyDescent="0.2">
      <c r="A72" s="422"/>
      <c r="B72" s="429" t="s">
        <v>475</v>
      </c>
      <c r="C72" s="430">
        <v>59</v>
      </c>
      <c r="D72" s="430">
        <v>187</v>
      </c>
      <c r="E72" s="430"/>
      <c r="F72" s="430"/>
      <c r="G72" s="430">
        <v>59</v>
      </c>
      <c r="H72" s="430">
        <v>187</v>
      </c>
      <c r="I72" s="429" t="s">
        <v>2335</v>
      </c>
      <c r="J72" s="431" t="s">
        <v>2336</v>
      </c>
    </row>
    <row r="73" spans="1:10" s="384" customFormat="1" hidden="1" x14ac:dyDescent="0.2">
      <c r="A73" s="422">
        <v>9</v>
      </c>
      <c r="B73" s="426" t="s">
        <v>474</v>
      </c>
      <c r="C73" s="427">
        <v>161</v>
      </c>
      <c r="D73" s="427">
        <v>544</v>
      </c>
      <c r="E73" s="427">
        <v>0</v>
      </c>
      <c r="F73" s="427">
        <v>0</v>
      </c>
      <c r="G73" s="427">
        <v>161</v>
      </c>
      <c r="H73" s="427">
        <v>544</v>
      </c>
      <c r="I73" s="426" t="s">
        <v>474</v>
      </c>
      <c r="J73" s="428"/>
    </row>
    <row r="74" spans="1:10" s="384" customFormat="1" hidden="1" x14ac:dyDescent="0.2">
      <c r="A74" s="422"/>
      <c r="B74" s="429" t="s">
        <v>475</v>
      </c>
      <c r="C74" s="430">
        <v>6</v>
      </c>
      <c r="D74" s="430">
        <v>17</v>
      </c>
      <c r="E74" s="430"/>
      <c r="F74" s="430"/>
      <c r="G74" s="430">
        <v>6</v>
      </c>
      <c r="H74" s="430">
        <v>17</v>
      </c>
      <c r="I74" s="429" t="s">
        <v>2337</v>
      </c>
      <c r="J74" s="431" t="s">
        <v>2331</v>
      </c>
    </row>
    <row r="75" spans="1:10" s="384" customFormat="1" hidden="1" x14ac:dyDescent="0.2">
      <c r="A75" s="422"/>
      <c r="B75" s="429" t="s">
        <v>477</v>
      </c>
      <c r="C75" s="430">
        <v>0</v>
      </c>
      <c r="D75" s="430">
        <v>0</v>
      </c>
      <c r="E75" s="430"/>
      <c r="F75" s="430"/>
      <c r="G75" s="430"/>
      <c r="H75" s="430"/>
      <c r="I75" s="429" t="s">
        <v>2338</v>
      </c>
      <c r="J75" s="431" t="s">
        <v>2331</v>
      </c>
    </row>
    <row r="76" spans="1:10" s="384" customFormat="1" hidden="1" x14ac:dyDescent="0.2">
      <c r="A76" s="422"/>
      <c r="B76" s="429" t="s">
        <v>479</v>
      </c>
      <c r="C76" s="430">
        <v>6</v>
      </c>
      <c r="D76" s="430">
        <v>28</v>
      </c>
      <c r="E76" s="430"/>
      <c r="F76" s="430"/>
      <c r="G76" s="430">
        <v>6</v>
      </c>
      <c r="H76" s="430">
        <v>28</v>
      </c>
      <c r="I76" s="429" t="s">
        <v>2338</v>
      </c>
      <c r="J76" s="431" t="s">
        <v>2331</v>
      </c>
    </row>
    <row r="77" spans="1:10" s="384" customFormat="1" hidden="1" x14ac:dyDescent="0.2">
      <c r="A77" s="422"/>
      <c r="B77" s="429" t="s">
        <v>495</v>
      </c>
      <c r="C77" s="430"/>
      <c r="D77" s="430"/>
      <c r="E77" s="430"/>
      <c r="F77" s="430"/>
      <c r="G77" s="430"/>
      <c r="H77" s="430"/>
      <c r="I77" s="429" t="s">
        <v>2338</v>
      </c>
      <c r="J77" s="431" t="s">
        <v>2331</v>
      </c>
    </row>
    <row r="78" spans="1:10" s="384" customFormat="1" hidden="1" x14ac:dyDescent="0.2">
      <c r="A78" s="422"/>
      <c r="B78" s="429" t="s">
        <v>480</v>
      </c>
      <c r="C78" s="430"/>
      <c r="D78" s="430"/>
      <c r="E78" s="430"/>
      <c r="F78" s="430"/>
      <c r="G78" s="430">
        <v>5</v>
      </c>
      <c r="H78" s="430">
        <v>10</v>
      </c>
      <c r="I78" s="429" t="s">
        <v>2338</v>
      </c>
      <c r="J78" s="431" t="s">
        <v>2331</v>
      </c>
    </row>
    <row r="79" spans="1:10" s="384" customFormat="1" hidden="1" x14ac:dyDescent="0.2">
      <c r="A79" s="422"/>
      <c r="B79" s="429" t="s">
        <v>482</v>
      </c>
      <c r="C79" s="430">
        <v>0</v>
      </c>
      <c r="D79" s="430">
        <v>0</v>
      </c>
      <c r="E79" s="430"/>
      <c r="F79" s="430"/>
      <c r="G79" s="430"/>
      <c r="H79" s="430"/>
      <c r="I79" s="429"/>
      <c r="J79" s="431"/>
    </row>
    <row r="80" spans="1:10" s="384" customFormat="1" hidden="1" x14ac:dyDescent="0.2">
      <c r="A80" s="422"/>
      <c r="B80" s="429" t="s">
        <v>497</v>
      </c>
      <c r="C80" s="430">
        <v>5</v>
      </c>
      <c r="D80" s="430">
        <v>0</v>
      </c>
      <c r="E80" s="430"/>
      <c r="F80" s="430"/>
      <c r="G80" s="430"/>
      <c r="H80" s="430"/>
      <c r="I80" s="429" t="s">
        <v>2338</v>
      </c>
      <c r="J80" s="431" t="s">
        <v>2331</v>
      </c>
    </row>
    <row r="81" spans="1:10" s="384" customFormat="1" hidden="1" x14ac:dyDescent="0.2">
      <c r="A81" s="422"/>
      <c r="B81" s="429" t="s">
        <v>484</v>
      </c>
      <c r="C81" s="430">
        <v>0</v>
      </c>
      <c r="D81" s="430">
        <v>26</v>
      </c>
      <c r="E81" s="430"/>
      <c r="F81" s="430"/>
      <c r="G81" s="430">
        <v>7</v>
      </c>
      <c r="H81" s="430">
        <v>26</v>
      </c>
      <c r="I81" s="429" t="s">
        <v>2338</v>
      </c>
      <c r="J81" s="431" t="s">
        <v>2331</v>
      </c>
    </row>
    <row r="82" spans="1:10" s="384" customFormat="1" hidden="1" x14ac:dyDescent="0.2">
      <c r="A82" s="422"/>
      <c r="B82" s="429" t="s">
        <v>498</v>
      </c>
      <c r="C82" s="430">
        <v>0</v>
      </c>
      <c r="D82" s="430">
        <v>0</v>
      </c>
      <c r="E82" s="430"/>
      <c r="F82" s="430"/>
      <c r="G82" s="430"/>
      <c r="H82" s="430"/>
      <c r="I82" s="429"/>
      <c r="J82" s="431"/>
    </row>
    <row r="83" spans="1:10" s="384" customFormat="1" hidden="1" x14ac:dyDescent="0.2">
      <c r="A83" s="422"/>
      <c r="B83" s="429" t="s">
        <v>500</v>
      </c>
      <c r="C83" s="430"/>
      <c r="D83" s="430"/>
      <c r="E83" s="430"/>
      <c r="F83" s="430"/>
      <c r="G83" s="430">
        <v>12</v>
      </c>
      <c r="H83" s="430">
        <v>35</v>
      </c>
      <c r="I83" s="429" t="s">
        <v>2338</v>
      </c>
      <c r="J83" s="431" t="s">
        <v>2331</v>
      </c>
    </row>
    <row r="84" spans="1:10" s="384" customFormat="1" hidden="1" x14ac:dyDescent="0.2">
      <c r="A84" s="422"/>
      <c r="B84" s="429" t="s">
        <v>486</v>
      </c>
      <c r="C84" s="430">
        <v>12</v>
      </c>
      <c r="D84" s="430">
        <v>11</v>
      </c>
      <c r="E84" s="430"/>
      <c r="F84" s="430"/>
      <c r="G84" s="430">
        <v>2</v>
      </c>
      <c r="H84" s="430">
        <v>11</v>
      </c>
      <c r="I84" s="429" t="s">
        <v>2338</v>
      </c>
      <c r="J84" s="431" t="s">
        <v>2331</v>
      </c>
    </row>
    <row r="85" spans="1:10" s="384" customFormat="1" hidden="1" x14ac:dyDescent="0.2">
      <c r="A85" s="422"/>
      <c r="B85" s="429" t="s">
        <v>487</v>
      </c>
      <c r="C85" s="430">
        <v>2</v>
      </c>
      <c r="D85" s="430">
        <v>10</v>
      </c>
      <c r="E85" s="430"/>
      <c r="F85" s="430"/>
      <c r="G85" s="430">
        <v>3</v>
      </c>
      <c r="H85" s="430">
        <v>10</v>
      </c>
      <c r="I85" s="429" t="s">
        <v>2338</v>
      </c>
      <c r="J85" s="431" t="s">
        <v>2331</v>
      </c>
    </row>
    <row r="86" spans="1:10" s="384" customFormat="1" hidden="1" x14ac:dyDescent="0.2">
      <c r="A86" s="422"/>
      <c r="B86" s="429" t="s">
        <v>488</v>
      </c>
      <c r="C86" s="430">
        <v>3</v>
      </c>
      <c r="D86" s="430">
        <v>0</v>
      </c>
      <c r="E86" s="430"/>
      <c r="F86" s="430"/>
      <c r="G86" s="430"/>
      <c r="H86" s="430"/>
      <c r="I86" s="429" t="s">
        <v>2338</v>
      </c>
      <c r="J86" s="431" t="s">
        <v>2331</v>
      </c>
    </row>
    <row r="87" spans="1:10" s="384" customFormat="1" hidden="1" x14ac:dyDescent="0.2">
      <c r="A87" s="422"/>
      <c r="B87" s="429" t="s">
        <v>517</v>
      </c>
      <c r="C87" s="430">
        <v>0</v>
      </c>
      <c r="D87" s="430">
        <v>23</v>
      </c>
      <c r="E87" s="430"/>
      <c r="F87" s="430"/>
      <c r="G87" s="430">
        <v>6</v>
      </c>
      <c r="H87" s="430">
        <v>23</v>
      </c>
      <c r="I87" s="429" t="s">
        <v>2338</v>
      </c>
      <c r="J87" s="431" t="s">
        <v>2331</v>
      </c>
    </row>
    <row r="88" spans="1:10" s="384" customFormat="1" hidden="1" x14ac:dyDescent="0.2">
      <c r="A88" s="422"/>
      <c r="B88" s="429" t="s">
        <v>489</v>
      </c>
      <c r="C88" s="430">
        <v>6</v>
      </c>
      <c r="D88" s="430">
        <v>3</v>
      </c>
      <c r="E88" s="430"/>
      <c r="F88" s="430"/>
      <c r="G88" s="430">
        <v>3</v>
      </c>
      <c r="H88" s="430">
        <v>3</v>
      </c>
      <c r="I88" s="429" t="s">
        <v>2338</v>
      </c>
      <c r="J88" s="431" t="s">
        <v>2331</v>
      </c>
    </row>
    <row r="89" spans="1:10" s="384" customFormat="1" hidden="1" x14ac:dyDescent="0.2">
      <c r="A89" s="422"/>
      <c r="B89" s="429" t="s">
        <v>490</v>
      </c>
      <c r="C89" s="430">
        <v>3</v>
      </c>
      <c r="D89" s="430">
        <v>76</v>
      </c>
      <c r="E89" s="430"/>
      <c r="F89" s="430"/>
      <c r="G89" s="430">
        <v>33</v>
      </c>
      <c r="H89" s="430">
        <v>76</v>
      </c>
      <c r="I89" s="429" t="s">
        <v>2338</v>
      </c>
      <c r="J89" s="431" t="s">
        <v>2331</v>
      </c>
    </row>
    <row r="90" spans="1:10" s="384" customFormat="1" hidden="1" x14ac:dyDescent="0.2">
      <c r="A90" s="422"/>
      <c r="B90" s="429" t="s">
        <v>491</v>
      </c>
      <c r="C90" s="430">
        <v>33</v>
      </c>
      <c r="D90" s="430">
        <v>150</v>
      </c>
      <c r="E90" s="430"/>
      <c r="F90" s="430"/>
      <c r="G90" s="430">
        <v>10</v>
      </c>
      <c r="H90" s="430">
        <v>150</v>
      </c>
      <c r="I90" s="429" t="s">
        <v>2338</v>
      </c>
      <c r="J90" s="431" t="s">
        <v>2331</v>
      </c>
    </row>
    <row r="91" spans="1:10" s="384" customFormat="1" hidden="1" x14ac:dyDescent="0.2">
      <c r="A91" s="422"/>
      <c r="B91" s="429" t="s">
        <v>554</v>
      </c>
      <c r="C91" s="430">
        <v>10</v>
      </c>
      <c r="D91" s="430">
        <v>5</v>
      </c>
      <c r="E91" s="430"/>
      <c r="F91" s="430"/>
      <c r="G91" s="430">
        <v>1</v>
      </c>
      <c r="H91" s="430">
        <v>5</v>
      </c>
      <c r="I91" s="429" t="s">
        <v>2338</v>
      </c>
      <c r="J91" s="431" t="s">
        <v>2331</v>
      </c>
    </row>
    <row r="92" spans="1:10" s="384" customFormat="1" hidden="1" x14ac:dyDescent="0.2">
      <c r="A92" s="422"/>
      <c r="B92" s="429" t="s">
        <v>492</v>
      </c>
      <c r="C92" s="430">
        <v>1</v>
      </c>
      <c r="D92" s="430">
        <v>0</v>
      </c>
      <c r="E92" s="430"/>
      <c r="F92" s="430"/>
      <c r="G92" s="430">
        <v>33</v>
      </c>
      <c r="H92" s="430"/>
      <c r="I92" s="429" t="s">
        <v>2338</v>
      </c>
      <c r="J92" s="431" t="s">
        <v>2331</v>
      </c>
    </row>
    <row r="93" spans="1:10" s="384" customFormat="1" hidden="1" x14ac:dyDescent="0.2">
      <c r="A93" s="422"/>
      <c r="B93" s="429" t="s">
        <v>555</v>
      </c>
      <c r="C93" s="430">
        <v>33</v>
      </c>
      <c r="D93" s="430">
        <v>150</v>
      </c>
      <c r="E93" s="430"/>
      <c r="F93" s="430"/>
      <c r="G93" s="430">
        <v>34</v>
      </c>
      <c r="H93" s="430">
        <v>150</v>
      </c>
      <c r="I93" s="429" t="s">
        <v>2338</v>
      </c>
      <c r="J93" s="431" t="s">
        <v>2331</v>
      </c>
    </row>
    <row r="94" spans="1:10" s="384" customFormat="1" hidden="1" x14ac:dyDescent="0.2">
      <c r="A94" s="422"/>
      <c r="B94" s="429" t="s">
        <v>1535</v>
      </c>
      <c r="C94" s="430">
        <v>34</v>
      </c>
      <c r="D94" s="430">
        <v>0</v>
      </c>
      <c r="E94" s="430"/>
      <c r="F94" s="430"/>
      <c r="G94" s="430"/>
      <c r="H94" s="430"/>
      <c r="I94" s="429" t="s">
        <v>2338</v>
      </c>
      <c r="J94" s="431" t="s">
        <v>2331</v>
      </c>
    </row>
    <row r="95" spans="1:10" s="384" customFormat="1" hidden="1" x14ac:dyDescent="0.2">
      <c r="A95" s="422">
        <v>10</v>
      </c>
      <c r="B95" s="426" t="s">
        <v>589</v>
      </c>
      <c r="C95" s="427">
        <v>53</v>
      </c>
      <c r="D95" s="427">
        <v>141</v>
      </c>
      <c r="E95" s="427">
        <v>33</v>
      </c>
      <c r="F95" s="427">
        <v>86</v>
      </c>
      <c r="G95" s="427">
        <v>20</v>
      </c>
      <c r="H95" s="427">
        <v>55</v>
      </c>
      <c r="I95" s="426" t="s">
        <v>589</v>
      </c>
      <c r="J95" s="428"/>
    </row>
    <row r="96" spans="1:10" s="384" customFormat="1" hidden="1" x14ac:dyDescent="0.2">
      <c r="A96" s="422"/>
      <c r="B96" s="429" t="s">
        <v>475</v>
      </c>
      <c r="C96" s="430">
        <v>8</v>
      </c>
      <c r="D96" s="430">
        <v>18</v>
      </c>
      <c r="E96" s="430">
        <v>5</v>
      </c>
      <c r="F96" s="430">
        <v>11</v>
      </c>
      <c r="G96" s="430">
        <v>3</v>
      </c>
      <c r="H96" s="430">
        <v>7</v>
      </c>
      <c r="I96" s="429" t="s">
        <v>2339</v>
      </c>
      <c r="J96" s="431" t="s">
        <v>2321</v>
      </c>
    </row>
    <row r="97" spans="1:10" s="384" customFormat="1" hidden="1" x14ac:dyDescent="0.2">
      <c r="A97" s="422"/>
      <c r="B97" s="429" t="s">
        <v>477</v>
      </c>
      <c r="C97" s="430">
        <v>6</v>
      </c>
      <c r="D97" s="430">
        <v>21</v>
      </c>
      <c r="E97" s="430">
        <v>4</v>
      </c>
      <c r="F97" s="430">
        <v>13</v>
      </c>
      <c r="G97" s="430">
        <v>2</v>
      </c>
      <c r="H97" s="430">
        <v>8</v>
      </c>
      <c r="I97" s="429" t="s">
        <v>2339</v>
      </c>
      <c r="J97" s="431" t="s">
        <v>2321</v>
      </c>
    </row>
    <row r="98" spans="1:10" s="384" customFormat="1" hidden="1" x14ac:dyDescent="0.2">
      <c r="A98" s="422"/>
      <c r="B98" s="429" t="s">
        <v>479</v>
      </c>
      <c r="C98" s="430">
        <v>5</v>
      </c>
      <c r="D98" s="430">
        <v>16</v>
      </c>
      <c r="E98" s="430">
        <v>3</v>
      </c>
      <c r="F98" s="430">
        <v>9</v>
      </c>
      <c r="G98" s="430">
        <v>2</v>
      </c>
      <c r="H98" s="430">
        <v>7</v>
      </c>
      <c r="I98" s="429" t="s">
        <v>2339</v>
      </c>
      <c r="J98" s="431" t="s">
        <v>2321</v>
      </c>
    </row>
    <row r="99" spans="1:10" s="384" customFormat="1" hidden="1" x14ac:dyDescent="0.2">
      <c r="A99" s="422"/>
      <c r="B99" s="429" t="s">
        <v>495</v>
      </c>
      <c r="C99" s="430">
        <v>3</v>
      </c>
      <c r="D99" s="430">
        <v>9</v>
      </c>
      <c r="E99" s="430">
        <v>2</v>
      </c>
      <c r="F99" s="430">
        <v>6</v>
      </c>
      <c r="G99" s="430">
        <v>1</v>
      </c>
      <c r="H99" s="430">
        <v>3</v>
      </c>
      <c r="I99" s="429" t="s">
        <v>2340</v>
      </c>
      <c r="J99" s="431" t="s">
        <v>2321</v>
      </c>
    </row>
    <row r="100" spans="1:10" s="384" customFormat="1" hidden="1" x14ac:dyDescent="0.2">
      <c r="A100" s="422"/>
      <c r="B100" s="429" t="s">
        <v>480</v>
      </c>
      <c r="C100" s="430">
        <v>5</v>
      </c>
      <c r="D100" s="430">
        <v>12</v>
      </c>
      <c r="E100" s="430">
        <v>3</v>
      </c>
      <c r="F100" s="430">
        <v>7</v>
      </c>
      <c r="G100" s="430">
        <v>2</v>
      </c>
      <c r="H100" s="430">
        <v>5</v>
      </c>
      <c r="I100" s="429" t="s">
        <v>2340</v>
      </c>
      <c r="J100" s="431" t="s">
        <v>2321</v>
      </c>
    </row>
    <row r="101" spans="1:10" s="384" customFormat="1" hidden="1" x14ac:dyDescent="0.2">
      <c r="A101" s="422"/>
      <c r="B101" s="429" t="s">
        <v>482</v>
      </c>
      <c r="C101" s="430">
        <v>3</v>
      </c>
      <c r="D101" s="430">
        <v>8</v>
      </c>
      <c r="E101" s="430">
        <v>2</v>
      </c>
      <c r="F101" s="430">
        <v>5</v>
      </c>
      <c r="G101" s="430">
        <v>1</v>
      </c>
      <c r="H101" s="430">
        <v>3</v>
      </c>
      <c r="I101" s="429" t="s">
        <v>2340</v>
      </c>
      <c r="J101" s="431" t="s">
        <v>2321</v>
      </c>
    </row>
    <row r="102" spans="1:10" s="384" customFormat="1" hidden="1" x14ac:dyDescent="0.2">
      <c r="A102" s="422"/>
      <c r="B102" s="429" t="s">
        <v>497</v>
      </c>
      <c r="C102" s="430">
        <v>5</v>
      </c>
      <c r="D102" s="430">
        <v>11</v>
      </c>
      <c r="E102" s="430">
        <v>3</v>
      </c>
      <c r="F102" s="430">
        <v>7</v>
      </c>
      <c r="G102" s="430">
        <v>2</v>
      </c>
      <c r="H102" s="430">
        <v>4</v>
      </c>
      <c r="I102" s="429" t="s">
        <v>2341</v>
      </c>
      <c r="J102" s="431" t="s">
        <v>2321</v>
      </c>
    </row>
    <row r="103" spans="1:10" s="384" customFormat="1" hidden="1" x14ac:dyDescent="0.2">
      <c r="A103" s="422"/>
      <c r="B103" s="429" t="s">
        <v>484</v>
      </c>
      <c r="C103" s="430">
        <v>3</v>
      </c>
      <c r="D103" s="430">
        <v>9</v>
      </c>
      <c r="E103" s="430">
        <v>2</v>
      </c>
      <c r="F103" s="430">
        <v>6</v>
      </c>
      <c r="G103" s="430">
        <v>1</v>
      </c>
      <c r="H103" s="430">
        <v>3</v>
      </c>
      <c r="I103" s="429" t="s">
        <v>2341</v>
      </c>
      <c r="J103" s="431" t="s">
        <v>2321</v>
      </c>
    </row>
    <row r="104" spans="1:10" s="384" customFormat="1" hidden="1" x14ac:dyDescent="0.2">
      <c r="A104" s="422"/>
      <c r="B104" s="429" t="s">
        <v>498</v>
      </c>
      <c r="C104" s="430">
        <v>3</v>
      </c>
      <c r="D104" s="430">
        <v>6</v>
      </c>
      <c r="E104" s="430">
        <v>2</v>
      </c>
      <c r="F104" s="430">
        <v>4</v>
      </c>
      <c r="G104" s="430">
        <v>1</v>
      </c>
      <c r="H104" s="430">
        <v>2</v>
      </c>
      <c r="I104" s="429" t="s">
        <v>2341</v>
      </c>
      <c r="J104" s="431" t="s">
        <v>2321</v>
      </c>
    </row>
    <row r="105" spans="1:10" s="384" customFormat="1" hidden="1" x14ac:dyDescent="0.2">
      <c r="A105" s="422"/>
      <c r="B105" s="429" t="s">
        <v>500</v>
      </c>
      <c r="C105" s="430">
        <v>5</v>
      </c>
      <c r="D105" s="430">
        <v>12</v>
      </c>
      <c r="E105" s="430">
        <v>3</v>
      </c>
      <c r="F105" s="430">
        <v>7</v>
      </c>
      <c r="G105" s="430">
        <v>2</v>
      </c>
      <c r="H105" s="430">
        <v>5</v>
      </c>
      <c r="I105" s="429" t="s">
        <v>2342</v>
      </c>
      <c r="J105" s="431" t="s">
        <v>2321</v>
      </c>
    </row>
    <row r="106" spans="1:10" s="384" customFormat="1" hidden="1" x14ac:dyDescent="0.2">
      <c r="A106" s="422"/>
      <c r="B106" s="429" t="s">
        <v>486</v>
      </c>
      <c r="C106" s="430">
        <v>4</v>
      </c>
      <c r="D106" s="430">
        <v>11</v>
      </c>
      <c r="E106" s="430">
        <v>2</v>
      </c>
      <c r="F106" s="430">
        <v>6</v>
      </c>
      <c r="G106" s="430">
        <v>2</v>
      </c>
      <c r="H106" s="430">
        <v>5</v>
      </c>
      <c r="I106" s="429" t="s">
        <v>2342</v>
      </c>
      <c r="J106" s="431" t="s">
        <v>2321</v>
      </c>
    </row>
    <row r="107" spans="1:10" s="384" customFormat="1" hidden="1" x14ac:dyDescent="0.2">
      <c r="A107" s="422"/>
      <c r="B107" s="429" t="s">
        <v>2343</v>
      </c>
      <c r="C107" s="430">
        <v>3</v>
      </c>
      <c r="D107" s="430">
        <v>8</v>
      </c>
      <c r="E107" s="430">
        <v>2</v>
      </c>
      <c r="F107" s="430">
        <v>5</v>
      </c>
      <c r="G107" s="430">
        <v>1</v>
      </c>
      <c r="H107" s="430">
        <v>3</v>
      </c>
      <c r="I107" s="429" t="s">
        <v>2344</v>
      </c>
      <c r="J107" s="431"/>
    </row>
    <row r="108" spans="1:10" s="384" customFormat="1" hidden="1" x14ac:dyDescent="0.2">
      <c r="A108" s="422">
        <v>11</v>
      </c>
      <c r="B108" s="426" t="s">
        <v>581</v>
      </c>
      <c r="C108" s="427">
        <v>124</v>
      </c>
      <c r="D108" s="427">
        <v>1083</v>
      </c>
      <c r="E108" s="427">
        <v>0</v>
      </c>
      <c r="F108" s="427">
        <v>0</v>
      </c>
      <c r="G108" s="427">
        <v>124</v>
      </c>
      <c r="H108" s="427">
        <v>1083</v>
      </c>
      <c r="I108" s="426" t="s">
        <v>581</v>
      </c>
      <c r="J108" s="428"/>
    </row>
    <row r="109" spans="1:10" s="384" customFormat="1" hidden="1" x14ac:dyDescent="0.2">
      <c r="A109" s="422">
        <v>1</v>
      </c>
      <c r="B109" s="429" t="s">
        <v>475</v>
      </c>
      <c r="C109" s="430">
        <v>55</v>
      </c>
      <c r="D109" s="430">
        <v>835</v>
      </c>
      <c r="E109" s="430"/>
      <c r="F109" s="430"/>
      <c r="G109" s="430">
        <v>55</v>
      </c>
      <c r="H109" s="430">
        <v>835</v>
      </c>
      <c r="I109" s="429" t="s">
        <v>2345</v>
      </c>
      <c r="J109" s="431" t="s">
        <v>494</v>
      </c>
    </row>
    <row r="110" spans="1:10" s="384" customFormat="1" hidden="1" x14ac:dyDescent="0.2">
      <c r="A110" s="422"/>
      <c r="B110" s="429" t="s">
        <v>477</v>
      </c>
      <c r="C110" s="430">
        <v>27</v>
      </c>
      <c r="D110" s="430">
        <v>84</v>
      </c>
      <c r="E110" s="430"/>
      <c r="F110" s="430"/>
      <c r="G110" s="430">
        <v>27</v>
      </c>
      <c r="H110" s="430">
        <v>84</v>
      </c>
      <c r="I110" s="429" t="s">
        <v>2346</v>
      </c>
      <c r="J110" s="431" t="s">
        <v>494</v>
      </c>
    </row>
    <row r="111" spans="1:10" s="384" customFormat="1" hidden="1" x14ac:dyDescent="0.2">
      <c r="A111" s="422"/>
      <c r="B111" s="429" t="s">
        <v>480</v>
      </c>
      <c r="C111" s="430">
        <v>20</v>
      </c>
      <c r="D111" s="430">
        <v>95</v>
      </c>
      <c r="E111" s="430"/>
      <c r="F111" s="430"/>
      <c r="G111" s="430">
        <v>20</v>
      </c>
      <c r="H111" s="430">
        <v>95</v>
      </c>
      <c r="I111" s="429" t="s">
        <v>1396</v>
      </c>
      <c r="J111" s="431" t="s">
        <v>494</v>
      </c>
    </row>
    <row r="112" spans="1:10" s="384" customFormat="1" hidden="1" x14ac:dyDescent="0.2">
      <c r="A112" s="422"/>
      <c r="B112" s="429" t="s">
        <v>2347</v>
      </c>
      <c r="C112" s="430">
        <v>22</v>
      </c>
      <c r="D112" s="430">
        <v>69</v>
      </c>
      <c r="E112" s="430"/>
      <c r="F112" s="430"/>
      <c r="G112" s="430">
        <v>22</v>
      </c>
      <c r="H112" s="430">
        <v>69</v>
      </c>
      <c r="I112" s="429" t="s">
        <v>1452</v>
      </c>
      <c r="J112" s="431" t="s">
        <v>2321</v>
      </c>
    </row>
    <row r="113" spans="1:10" s="384" customFormat="1" hidden="1" x14ac:dyDescent="0.2">
      <c r="A113" s="422">
        <v>12</v>
      </c>
      <c r="B113" s="426" t="s">
        <v>527</v>
      </c>
      <c r="C113" s="427">
        <v>29</v>
      </c>
      <c r="D113" s="427">
        <v>0</v>
      </c>
      <c r="E113" s="427">
        <v>17</v>
      </c>
      <c r="F113" s="427">
        <v>0</v>
      </c>
      <c r="G113" s="427">
        <v>12</v>
      </c>
      <c r="H113" s="427">
        <v>0</v>
      </c>
      <c r="I113" s="426" t="s">
        <v>527</v>
      </c>
      <c r="J113" s="428"/>
    </row>
    <row r="114" spans="1:10" s="384" customFormat="1" ht="31.5" hidden="1" x14ac:dyDescent="0.2">
      <c r="A114" s="422"/>
      <c r="B114" s="429" t="s">
        <v>528</v>
      </c>
      <c r="C114" s="430">
        <v>8</v>
      </c>
      <c r="D114" s="430">
        <v>0</v>
      </c>
      <c r="E114" s="430">
        <v>6</v>
      </c>
      <c r="F114" s="430"/>
      <c r="G114" s="430">
        <v>2</v>
      </c>
      <c r="H114" s="430"/>
      <c r="I114" s="429" t="s">
        <v>2348</v>
      </c>
      <c r="J114" s="431" t="s">
        <v>2336</v>
      </c>
    </row>
    <row r="115" spans="1:10" s="384" customFormat="1" hidden="1" x14ac:dyDescent="0.2">
      <c r="A115" s="422"/>
      <c r="B115" s="429" t="s">
        <v>529</v>
      </c>
      <c r="C115" s="430">
        <v>9</v>
      </c>
      <c r="D115" s="430">
        <v>0</v>
      </c>
      <c r="E115" s="430">
        <v>5</v>
      </c>
      <c r="F115" s="430"/>
      <c r="G115" s="430">
        <v>4</v>
      </c>
      <c r="H115" s="430"/>
      <c r="I115" s="429" t="s">
        <v>2349</v>
      </c>
      <c r="J115" s="431" t="s">
        <v>2336</v>
      </c>
    </row>
    <row r="116" spans="1:10" s="384" customFormat="1" hidden="1" x14ac:dyDescent="0.2">
      <c r="A116" s="422"/>
      <c r="B116" s="429" t="s">
        <v>531</v>
      </c>
      <c r="C116" s="430">
        <v>8</v>
      </c>
      <c r="D116" s="430">
        <v>0</v>
      </c>
      <c r="E116" s="430">
        <v>3</v>
      </c>
      <c r="F116" s="430"/>
      <c r="G116" s="430">
        <v>5</v>
      </c>
      <c r="H116" s="430"/>
      <c r="I116" s="429" t="s">
        <v>2350</v>
      </c>
      <c r="J116" s="431" t="s">
        <v>2336</v>
      </c>
    </row>
    <row r="117" spans="1:10" s="384" customFormat="1" hidden="1" x14ac:dyDescent="0.2">
      <c r="A117" s="422"/>
      <c r="B117" s="429" t="s">
        <v>533</v>
      </c>
      <c r="C117" s="430">
        <v>4</v>
      </c>
      <c r="D117" s="430">
        <v>0</v>
      </c>
      <c r="E117" s="430">
        <v>3</v>
      </c>
      <c r="F117" s="430"/>
      <c r="G117" s="430">
        <v>1</v>
      </c>
      <c r="H117" s="430"/>
      <c r="I117" s="429" t="s">
        <v>2349</v>
      </c>
      <c r="J117" s="431" t="s">
        <v>2336</v>
      </c>
    </row>
    <row r="118" spans="1:10" s="384" customFormat="1" hidden="1" x14ac:dyDescent="0.2">
      <c r="A118" s="422">
        <v>13</v>
      </c>
      <c r="B118" s="426" t="s">
        <v>542</v>
      </c>
      <c r="C118" s="427">
        <v>141</v>
      </c>
      <c r="D118" s="427">
        <v>569</v>
      </c>
      <c r="E118" s="427">
        <v>0</v>
      </c>
      <c r="F118" s="427">
        <v>0</v>
      </c>
      <c r="G118" s="427">
        <v>141</v>
      </c>
      <c r="H118" s="427">
        <v>569</v>
      </c>
      <c r="I118" s="426" t="s">
        <v>542</v>
      </c>
      <c r="J118" s="428"/>
    </row>
    <row r="119" spans="1:10" s="384" customFormat="1" ht="31.5" hidden="1" x14ac:dyDescent="0.2">
      <c r="A119" s="422"/>
      <c r="B119" s="429" t="s">
        <v>475</v>
      </c>
      <c r="C119" s="430">
        <v>4</v>
      </c>
      <c r="D119" s="430">
        <v>9</v>
      </c>
      <c r="E119" s="430"/>
      <c r="F119" s="430"/>
      <c r="G119" s="430">
        <v>4</v>
      </c>
      <c r="H119" s="430">
        <v>9</v>
      </c>
      <c r="I119" s="429" t="s">
        <v>2351</v>
      </c>
      <c r="J119" s="431" t="s">
        <v>535</v>
      </c>
    </row>
    <row r="120" spans="1:10" s="384" customFormat="1" ht="31.5" hidden="1" x14ac:dyDescent="0.2">
      <c r="A120" s="422"/>
      <c r="B120" s="429" t="s">
        <v>477</v>
      </c>
      <c r="C120" s="430">
        <v>3</v>
      </c>
      <c r="D120" s="430">
        <v>6</v>
      </c>
      <c r="E120" s="430"/>
      <c r="F120" s="430"/>
      <c r="G120" s="430">
        <v>3</v>
      </c>
      <c r="H120" s="430">
        <v>6</v>
      </c>
      <c r="I120" s="429" t="s">
        <v>2351</v>
      </c>
      <c r="J120" s="431" t="s">
        <v>535</v>
      </c>
    </row>
    <row r="121" spans="1:10" s="384" customFormat="1" ht="31.5" hidden="1" x14ac:dyDescent="0.2">
      <c r="A121" s="422"/>
      <c r="B121" s="429" t="s">
        <v>479</v>
      </c>
      <c r="C121" s="430">
        <v>8</v>
      </c>
      <c r="D121" s="430">
        <v>29</v>
      </c>
      <c r="E121" s="430"/>
      <c r="F121" s="430"/>
      <c r="G121" s="430">
        <v>8</v>
      </c>
      <c r="H121" s="430">
        <v>29</v>
      </c>
      <c r="I121" s="429" t="s">
        <v>2351</v>
      </c>
      <c r="J121" s="431" t="s">
        <v>535</v>
      </c>
    </row>
    <row r="122" spans="1:10" s="384" customFormat="1" hidden="1" x14ac:dyDescent="0.2">
      <c r="A122" s="422"/>
      <c r="B122" s="429" t="s">
        <v>495</v>
      </c>
      <c r="C122" s="430">
        <v>4</v>
      </c>
      <c r="D122" s="430">
        <v>8</v>
      </c>
      <c r="E122" s="430"/>
      <c r="F122" s="430"/>
      <c r="G122" s="430">
        <v>4</v>
      </c>
      <c r="H122" s="430">
        <v>8</v>
      </c>
      <c r="I122" s="429" t="s">
        <v>543</v>
      </c>
      <c r="J122" s="431" t="s">
        <v>535</v>
      </c>
    </row>
    <row r="123" spans="1:10" s="384" customFormat="1" hidden="1" x14ac:dyDescent="0.2">
      <c r="A123" s="422"/>
      <c r="B123" s="429" t="s">
        <v>480</v>
      </c>
      <c r="C123" s="430">
        <v>6</v>
      </c>
      <c r="D123" s="430">
        <v>20</v>
      </c>
      <c r="E123" s="430"/>
      <c r="F123" s="430"/>
      <c r="G123" s="430">
        <v>6</v>
      </c>
      <c r="H123" s="430">
        <v>20</v>
      </c>
      <c r="I123" s="429"/>
      <c r="J123" s="431" t="s">
        <v>535</v>
      </c>
    </row>
    <row r="124" spans="1:10" s="384" customFormat="1" hidden="1" x14ac:dyDescent="0.2">
      <c r="A124" s="422"/>
      <c r="B124" s="429" t="s">
        <v>482</v>
      </c>
      <c r="C124" s="430">
        <v>4</v>
      </c>
      <c r="D124" s="430">
        <v>15</v>
      </c>
      <c r="E124" s="430"/>
      <c r="F124" s="430"/>
      <c r="G124" s="430">
        <v>4</v>
      </c>
      <c r="H124" s="430">
        <v>15</v>
      </c>
      <c r="I124" s="429"/>
      <c r="J124" s="431" t="s">
        <v>535</v>
      </c>
    </row>
    <row r="125" spans="1:10" s="384" customFormat="1" hidden="1" x14ac:dyDescent="0.2">
      <c r="A125" s="422"/>
      <c r="B125" s="429" t="s">
        <v>497</v>
      </c>
      <c r="C125" s="430">
        <v>0</v>
      </c>
      <c r="D125" s="430">
        <v>0</v>
      </c>
      <c r="E125" s="430"/>
      <c r="F125" s="430"/>
      <c r="G125" s="430">
        <v>0</v>
      </c>
      <c r="H125" s="430">
        <v>0</v>
      </c>
      <c r="I125" s="429" t="s">
        <v>544</v>
      </c>
      <c r="J125" s="431" t="s">
        <v>535</v>
      </c>
    </row>
    <row r="126" spans="1:10" s="384" customFormat="1" hidden="1" x14ac:dyDescent="0.2">
      <c r="A126" s="422"/>
      <c r="B126" s="429" t="s">
        <v>484</v>
      </c>
      <c r="C126" s="430">
        <v>2</v>
      </c>
      <c r="D126" s="430">
        <v>5</v>
      </c>
      <c r="E126" s="430"/>
      <c r="F126" s="430"/>
      <c r="G126" s="430">
        <v>2</v>
      </c>
      <c r="H126" s="430">
        <v>5</v>
      </c>
      <c r="I126" s="429"/>
      <c r="J126" s="431" t="s">
        <v>535</v>
      </c>
    </row>
    <row r="127" spans="1:10" s="384" customFormat="1" hidden="1" x14ac:dyDescent="0.2">
      <c r="A127" s="422"/>
      <c r="B127" s="429" t="s">
        <v>498</v>
      </c>
      <c r="C127" s="430">
        <v>6</v>
      </c>
      <c r="D127" s="430">
        <v>11</v>
      </c>
      <c r="E127" s="430"/>
      <c r="F127" s="430"/>
      <c r="G127" s="430">
        <v>6</v>
      </c>
      <c r="H127" s="430">
        <v>11</v>
      </c>
      <c r="I127" s="429"/>
      <c r="J127" s="431" t="s">
        <v>535</v>
      </c>
    </row>
    <row r="128" spans="1:10" s="384" customFormat="1" hidden="1" x14ac:dyDescent="0.2">
      <c r="A128" s="422"/>
      <c r="B128" s="429" t="s">
        <v>500</v>
      </c>
      <c r="C128" s="430">
        <v>10</v>
      </c>
      <c r="D128" s="430">
        <v>45</v>
      </c>
      <c r="E128" s="430"/>
      <c r="F128" s="430"/>
      <c r="G128" s="430">
        <v>10</v>
      </c>
      <c r="H128" s="430">
        <v>45</v>
      </c>
      <c r="I128" s="429" t="s">
        <v>2352</v>
      </c>
      <c r="J128" s="431" t="s">
        <v>535</v>
      </c>
    </row>
    <row r="129" spans="1:10" s="384" customFormat="1" hidden="1" x14ac:dyDescent="0.2">
      <c r="A129" s="422"/>
      <c r="B129" s="429" t="s">
        <v>486</v>
      </c>
      <c r="C129" s="430">
        <v>6</v>
      </c>
      <c r="D129" s="430">
        <v>24</v>
      </c>
      <c r="E129" s="430"/>
      <c r="F129" s="430"/>
      <c r="G129" s="430">
        <v>6</v>
      </c>
      <c r="H129" s="430">
        <v>24</v>
      </c>
      <c r="I129" s="429" t="s">
        <v>545</v>
      </c>
      <c r="J129" s="431" t="s">
        <v>535</v>
      </c>
    </row>
    <row r="130" spans="1:10" s="384" customFormat="1" hidden="1" x14ac:dyDescent="0.2">
      <c r="A130" s="422"/>
      <c r="B130" s="429" t="s">
        <v>487</v>
      </c>
      <c r="C130" s="430">
        <v>2</v>
      </c>
      <c r="D130" s="430">
        <v>9</v>
      </c>
      <c r="E130" s="430"/>
      <c r="F130" s="430"/>
      <c r="G130" s="430">
        <v>2</v>
      </c>
      <c r="H130" s="430">
        <v>9</v>
      </c>
      <c r="I130" s="429" t="s">
        <v>2353</v>
      </c>
      <c r="J130" s="431" t="s">
        <v>535</v>
      </c>
    </row>
    <row r="131" spans="1:10" s="384" customFormat="1" ht="63" hidden="1" x14ac:dyDescent="0.2">
      <c r="A131" s="422"/>
      <c r="B131" s="429" t="s">
        <v>546</v>
      </c>
      <c r="C131" s="430">
        <v>5</v>
      </c>
      <c r="D131" s="430">
        <v>27</v>
      </c>
      <c r="E131" s="430"/>
      <c r="F131" s="430"/>
      <c r="G131" s="430">
        <v>5</v>
      </c>
      <c r="H131" s="430">
        <v>27</v>
      </c>
      <c r="I131" s="429" t="s">
        <v>2354</v>
      </c>
      <c r="J131" s="431" t="s">
        <v>535</v>
      </c>
    </row>
    <row r="132" spans="1:10" s="384" customFormat="1" hidden="1" x14ac:dyDescent="0.2">
      <c r="A132" s="422"/>
      <c r="B132" s="429" t="s">
        <v>547</v>
      </c>
      <c r="C132" s="430">
        <v>3</v>
      </c>
      <c r="D132" s="430">
        <v>7</v>
      </c>
      <c r="E132" s="430"/>
      <c r="F132" s="430"/>
      <c r="G132" s="430">
        <v>3</v>
      </c>
      <c r="H132" s="430">
        <v>7</v>
      </c>
      <c r="I132" s="429"/>
      <c r="J132" s="431" t="s">
        <v>535</v>
      </c>
    </row>
    <row r="133" spans="1:10" s="384" customFormat="1" hidden="1" x14ac:dyDescent="0.2">
      <c r="A133" s="422"/>
      <c r="B133" s="429" t="s">
        <v>548</v>
      </c>
      <c r="C133" s="430">
        <v>1</v>
      </c>
      <c r="D133" s="430">
        <v>1</v>
      </c>
      <c r="E133" s="430"/>
      <c r="F133" s="430"/>
      <c r="G133" s="430">
        <v>1</v>
      </c>
      <c r="H133" s="430">
        <v>1</v>
      </c>
      <c r="I133" s="429"/>
      <c r="J133" s="431" t="s">
        <v>535</v>
      </c>
    </row>
    <row r="134" spans="1:10" s="384" customFormat="1" hidden="1" x14ac:dyDescent="0.2">
      <c r="A134" s="422"/>
      <c r="B134" s="429" t="s">
        <v>549</v>
      </c>
      <c r="C134" s="430">
        <v>17</v>
      </c>
      <c r="D134" s="430">
        <v>86</v>
      </c>
      <c r="E134" s="430"/>
      <c r="F134" s="430"/>
      <c r="G134" s="430">
        <v>17</v>
      </c>
      <c r="H134" s="430">
        <v>86</v>
      </c>
      <c r="I134" s="429"/>
      <c r="J134" s="431" t="s">
        <v>535</v>
      </c>
    </row>
    <row r="135" spans="1:10" s="384" customFormat="1" ht="31.5" hidden="1" x14ac:dyDescent="0.2">
      <c r="A135" s="422"/>
      <c r="B135" s="429" t="s">
        <v>550</v>
      </c>
      <c r="C135" s="430">
        <v>22</v>
      </c>
      <c r="D135" s="430">
        <v>100</v>
      </c>
      <c r="E135" s="430"/>
      <c r="F135" s="430"/>
      <c r="G135" s="430">
        <v>22</v>
      </c>
      <c r="H135" s="430">
        <v>100</v>
      </c>
      <c r="I135" s="429" t="s">
        <v>2355</v>
      </c>
      <c r="J135" s="431" t="s">
        <v>535</v>
      </c>
    </row>
    <row r="136" spans="1:10" s="384" customFormat="1" hidden="1" x14ac:dyDescent="0.2">
      <c r="A136" s="422"/>
      <c r="B136" s="429" t="s">
        <v>552</v>
      </c>
      <c r="C136" s="430">
        <v>8</v>
      </c>
      <c r="D136" s="430">
        <v>45</v>
      </c>
      <c r="E136" s="430"/>
      <c r="F136" s="430"/>
      <c r="G136" s="430">
        <v>8</v>
      </c>
      <c r="H136" s="430">
        <v>45</v>
      </c>
      <c r="I136" s="429"/>
      <c r="J136" s="431" t="s">
        <v>535</v>
      </c>
    </row>
    <row r="137" spans="1:10" s="384" customFormat="1" hidden="1" x14ac:dyDescent="0.2">
      <c r="A137" s="422"/>
      <c r="B137" s="429" t="s">
        <v>490</v>
      </c>
      <c r="C137" s="430">
        <v>7</v>
      </c>
      <c r="D137" s="430">
        <v>29</v>
      </c>
      <c r="E137" s="430"/>
      <c r="F137" s="430"/>
      <c r="G137" s="430">
        <v>7</v>
      </c>
      <c r="H137" s="430">
        <v>29</v>
      </c>
      <c r="I137" s="429" t="s">
        <v>2356</v>
      </c>
      <c r="J137" s="431" t="s">
        <v>535</v>
      </c>
    </row>
    <row r="138" spans="1:10" s="384" customFormat="1" hidden="1" x14ac:dyDescent="0.2">
      <c r="A138" s="422"/>
      <c r="B138" s="429" t="s">
        <v>491</v>
      </c>
      <c r="C138" s="430">
        <v>11</v>
      </c>
      <c r="D138" s="430">
        <v>44</v>
      </c>
      <c r="E138" s="430"/>
      <c r="F138" s="430"/>
      <c r="G138" s="430">
        <v>11</v>
      </c>
      <c r="H138" s="430">
        <v>44</v>
      </c>
      <c r="I138" s="429" t="s">
        <v>553</v>
      </c>
      <c r="J138" s="431" t="s">
        <v>535</v>
      </c>
    </row>
    <row r="139" spans="1:10" s="384" customFormat="1" hidden="1" x14ac:dyDescent="0.2">
      <c r="A139" s="422"/>
      <c r="B139" s="429" t="s">
        <v>554</v>
      </c>
      <c r="C139" s="430">
        <v>0</v>
      </c>
      <c r="D139" s="430">
        <v>0</v>
      </c>
      <c r="E139" s="430"/>
      <c r="F139" s="430"/>
      <c r="G139" s="430">
        <v>0</v>
      </c>
      <c r="H139" s="430">
        <v>0</v>
      </c>
      <c r="I139" s="429" t="s">
        <v>2357</v>
      </c>
      <c r="J139" s="431" t="s">
        <v>535</v>
      </c>
    </row>
    <row r="140" spans="1:10" s="384" customFormat="1" ht="63" hidden="1" x14ac:dyDescent="0.2">
      <c r="A140" s="422"/>
      <c r="B140" s="429" t="s">
        <v>492</v>
      </c>
      <c r="C140" s="430">
        <v>4</v>
      </c>
      <c r="D140" s="430">
        <v>15</v>
      </c>
      <c r="E140" s="430"/>
      <c r="F140" s="430"/>
      <c r="G140" s="430">
        <v>4</v>
      </c>
      <c r="H140" s="430">
        <v>15</v>
      </c>
      <c r="I140" s="429" t="s">
        <v>2358</v>
      </c>
      <c r="J140" s="431" t="s">
        <v>535</v>
      </c>
    </row>
    <row r="141" spans="1:10" s="384" customFormat="1" hidden="1" x14ac:dyDescent="0.2">
      <c r="A141" s="422"/>
      <c r="B141" s="429" t="s">
        <v>555</v>
      </c>
      <c r="C141" s="430">
        <v>8</v>
      </c>
      <c r="D141" s="430">
        <v>34</v>
      </c>
      <c r="E141" s="430"/>
      <c r="F141" s="430"/>
      <c r="G141" s="430">
        <v>8</v>
      </c>
      <c r="H141" s="430">
        <v>34</v>
      </c>
      <c r="I141" s="429" t="s">
        <v>538</v>
      </c>
      <c r="J141" s="431" t="s">
        <v>535</v>
      </c>
    </row>
    <row r="142" spans="1:10" s="384" customFormat="1" hidden="1" x14ac:dyDescent="0.2">
      <c r="A142" s="422">
        <v>14</v>
      </c>
      <c r="B142" s="426" t="s">
        <v>537</v>
      </c>
      <c r="C142" s="427">
        <v>171</v>
      </c>
      <c r="D142" s="427">
        <v>715</v>
      </c>
      <c r="E142" s="427">
        <v>0</v>
      </c>
      <c r="F142" s="427">
        <v>0</v>
      </c>
      <c r="G142" s="427">
        <v>171</v>
      </c>
      <c r="H142" s="427">
        <v>715</v>
      </c>
      <c r="I142" s="426" t="s">
        <v>537</v>
      </c>
      <c r="J142" s="428"/>
    </row>
    <row r="143" spans="1:10" s="384" customFormat="1" hidden="1" x14ac:dyDescent="0.2">
      <c r="A143" s="422">
        <v>1</v>
      </c>
      <c r="B143" s="429" t="s">
        <v>519</v>
      </c>
      <c r="C143" s="430">
        <v>12</v>
      </c>
      <c r="D143" s="430">
        <v>79</v>
      </c>
      <c r="E143" s="430"/>
      <c r="F143" s="430"/>
      <c r="G143" s="430">
        <v>12</v>
      </c>
      <c r="H143" s="430">
        <v>79</v>
      </c>
      <c r="I143" s="429" t="s">
        <v>2359</v>
      </c>
      <c r="J143" s="431" t="s">
        <v>539</v>
      </c>
    </row>
    <row r="144" spans="1:10" s="384" customFormat="1" hidden="1" x14ac:dyDescent="0.2">
      <c r="A144" s="422">
        <v>2</v>
      </c>
      <c r="B144" s="429" t="s">
        <v>520</v>
      </c>
      <c r="C144" s="430">
        <v>33</v>
      </c>
      <c r="D144" s="430">
        <v>134</v>
      </c>
      <c r="E144" s="430"/>
      <c r="F144" s="430"/>
      <c r="G144" s="430">
        <v>33</v>
      </c>
      <c r="H144" s="430">
        <v>134</v>
      </c>
      <c r="I144" s="429" t="s">
        <v>2359</v>
      </c>
      <c r="J144" s="431" t="s">
        <v>539</v>
      </c>
    </row>
    <row r="145" spans="1:10" s="384" customFormat="1" hidden="1" x14ac:dyDescent="0.2">
      <c r="A145" s="422">
        <v>3</v>
      </c>
      <c r="B145" s="429" t="s">
        <v>521</v>
      </c>
      <c r="C145" s="430">
        <v>7</v>
      </c>
      <c r="D145" s="430">
        <v>9</v>
      </c>
      <c r="E145" s="430"/>
      <c r="F145" s="430"/>
      <c r="G145" s="430">
        <v>7</v>
      </c>
      <c r="H145" s="430">
        <v>9</v>
      </c>
      <c r="I145" s="429" t="s">
        <v>2359</v>
      </c>
      <c r="J145" s="431" t="s">
        <v>539</v>
      </c>
    </row>
    <row r="146" spans="1:10" s="384" customFormat="1" hidden="1" x14ac:dyDescent="0.2">
      <c r="A146" s="422">
        <v>4</v>
      </c>
      <c r="B146" s="429" t="s">
        <v>522</v>
      </c>
      <c r="C146" s="430">
        <v>49</v>
      </c>
      <c r="D146" s="430">
        <v>205</v>
      </c>
      <c r="E146" s="430"/>
      <c r="F146" s="430"/>
      <c r="G146" s="430">
        <v>49</v>
      </c>
      <c r="H146" s="430">
        <v>205</v>
      </c>
      <c r="I146" s="429" t="s">
        <v>2359</v>
      </c>
      <c r="J146" s="431" t="s">
        <v>539</v>
      </c>
    </row>
    <row r="147" spans="1:10" s="384" customFormat="1" hidden="1" x14ac:dyDescent="0.2">
      <c r="A147" s="422">
        <v>5</v>
      </c>
      <c r="B147" s="429" t="s">
        <v>540</v>
      </c>
      <c r="C147" s="430">
        <v>3</v>
      </c>
      <c r="D147" s="430">
        <v>15</v>
      </c>
      <c r="E147" s="430"/>
      <c r="F147" s="430"/>
      <c r="G147" s="430">
        <v>3</v>
      </c>
      <c r="H147" s="430">
        <v>15</v>
      </c>
      <c r="I147" s="429" t="s">
        <v>2359</v>
      </c>
      <c r="J147" s="431" t="s">
        <v>539</v>
      </c>
    </row>
    <row r="148" spans="1:10" s="384" customFormat="1" hidden="1" x14ac:dyDescent="0.2">
      <c r="A148" s="422">
        <v>6</v>
      </c>
      <c r="B148" s="429" t="s">
        <v>541</v>
      </c>
      <c r="C148" s="430">
        <v>67</v>
      </c>
      <c r="D148" s="430">
        <v>273</v>
      </c>
      <c r="E148" s="430"/>
      <c r="F148" s="430"/>
      <c r="G148" s="430">
        <v>67</v>
      </c>
      <c r="H148" s="430">
        <v>273</v>
      </c>
      <c r="I148" s="429" t="s">
        <v>1393</v>
      </c>
      <c r="J148" s="431" t="s">
        <v>539</v>
      </c>
    </row>
    <row r="149" spans="1:10" s="384" customFormat="1" hidden="1" x14ac:dyDescent="0.2">
      <c r="A149" s="422">
        <v>15</v>
      </c>
      <c r="B149" s="426" t="s">
        <v>503</v>
      </c>
      <c r="C149" s="427">
        <v>138</v>
      </c>
      <c r="D149" s="427">
        <v>234</v>
      </c>
      <c r="E149" s="427">
        <v>61</v>
      </c>
      <c r="F149" s="427">
        <v>77</v>
      </c>
      <c r="G149" s="427">
        <v>77</v>
      </c>
      <c r="H149" s="427">
        <v>157</v>
      </c>
      <c r="I149" s="426" t="s">
        <v>503</v>
      </c>
      <c r="J149" s="428"/>
    </row>
    <row r="150" spans="1:10" s="384" customFormat="1" hidden="1" x14ac:dyDescent="0.2">
      <c r="A150" s="422"/>
      <c r="B150" s="429">
        <v>1</v>
      </c>
      <c r="C150" s="430">
        <v>25</v>
      </c>
      <c r="D150" s="430">
        <v>45</v>
      </c>
      <c r="E150" s="430">
        <v>15</v>
      </c>
      <c r="F150" s="430">
        <v>20</v>
      </c>
      <c r="G150" s="430">
        <v>10</v>
      </c>
      <c r="H150" s="430">
        <v>25</v>
      </c>
      <c r="I150" s="429" t="s">
        <v>1456</v>
      </c>
      <c r="J150" s="431" t="s">
        <v>504</v>
      </c>
    </row>
    <row r="151" spans="1:10" s="384" customFormat="1" hidden="1" x14ac:dyDescent="0.2">
      <c r="A151" s="422"/>
      <c r="B151" s="429">
        <v>2</v>
      </c>
      <c r="C151" s="430">
        <v>10</v>
      </c>
      <c r="D151" s="430">
        <v>15</v>
      </c>
      <c r="E151" s="430">
        <v>5</v>
      </c>
      <c r="F151" s="430">
        <v>5</v>
      </c>
      <c r="G151" s="430">
        <v>5</v>
      </c>
      <c r="H151" s="430">
        <v>10</v>
      </c>
      <c r="I151" s="429" t="s">
        <v>505</v>
      </c>
      <c r="J151" s="431" t="s">
        <v>504</v>
      </c>
    </row>
    <row r="152" spans="1:10" s="384" customFormat="1" hidden="1" x14ac:dyDescent="0.2">
      <c r="A152" s="422"/>
      <c r="B152" s="429">
        <v>3</v>
      </c>
      <c r="C152" s="430">
        <v>13</v>
      </c>
      <c r="D152" s="430">
        <v>18</v>
      </c>
      <c r="E152" s="430">
        <v>6</v>
      </c>
      <c r="F152" s="430">
        <v>6</v>
      </c>
      <c r="G152" s="430">
        <v>7</v>
      </c>
      <c r="H152" s="430">
        <v>12</v>
      </c>
      <c r="I152" s="429" t="s">
        <v>506</v>
      </c>
      <c r="J152" s="431" t="s">
        <v>504</v>
      </c>
    </row>
    <row r="153" spans="1:10" s="384" customFormat="1" hidden="1" x14ac:dyDescent="0.2">
      <c r="A153" s="422"/>
      <c r="B153" s="429" t="s">
        <v>507</v>
      </c>
      <c r="C153" s="430">
        <v>40</v>
      </c>
      <c r="D153" s="430">
        <v>60</v>
      </c>
      <c r="E153" s="430">
        <v>20</v>
      </c>
      <c r="F153" s="430">
        <v>20</v>
      </c>
      <c r="G153" s="430">
        <v>20</v>
      </c>
      <c r="H153" s="430">
        <v>40</v>
      </c>
      <c r="I153" s="429" t="s">
        <v>508</v>
      </c>
      <c r="J153" s="431" t="s">
        <v>504</v>
      </c>
    </row>
    <row r="154" spans="1:10" s="384" customFormat="1" hidden="1" x14ac:dyDescent="0.2">
      <c r="A154" s="422"/>
      <c r="B154" s="429" t="s">
        <v>509</v>
      </c>
      <c r="C154" s="430">
        <v>25</v>
      </c>
      <c r="D154" s="430">
        <v>49</v>
      </c>
      <c r="E154" s="430">
        <v>5</v>
      </c>
      <c r="F154" s="430">
        <v>9</v>
      </c>
      <c r="G154" s="430">
        <v>20</v>
      </c>
      <c r="H154" s="430">
        <v>40</v>
      </c>
      <c r="I154" s="429" t="s">
        <v>510</v>
      </c>
      <c r="J154" s="431" t="s">
        <v>504</v>
      </c>
    </row>
    <row r="155" spans="1:10" s="384" customFormat="1" hidden="1" x14ac:dyDescent="0.2">
      <c r="A155" s="422"/>
      <c r="B155" s="429" t="s">
        <v>511</v>
      </c>
      <c r="C155" s="430">
        <v>15</v>
      </c>
      <c r="D155" s="430">
        <v>30</v>
      </c>
      <c r="E155" s="430">
        <v>5</v>
      </c>
      <c r="F155" s="430">
        <v>10</v>
      </c>
      <c r="G155" s="430">
        <v>10</v>
      </c>
      <c r="H155" s="430">
        <v>20</v>
      </c>
      <c r="I155" s="429" t="s">
        <v>510</v>
      </c>
      <c r="J155" s="431" t="s">
        <v>504</v>
      </c>
    </row>
    <row r="156" spans="1:10" s="384" customFormat="1" hidden="1" x14ac:dyDescent="0.2">
      <c r="A156" s="422"/>
      <c r="B156" s="429" t="s">
        <v>512</v>
      </c>
      <c r="C156" s="430">
        <v>10</v>
      </c>
      <c r="D156" s="430">
        <v>17</v>
      </c>
      <c r="E156" s="430">
        <v>5</v>
      </c>
      <c r="F156" s="430">
        <v>7</v>
      </c>
      <c r="G156" s="430">
        <v>5</v>
      </c>
      <c r="H156" s="430">
        <v>10</v>
      </c>
      <c r="I156" s="429" t="s">
        <v>513</v>
      </c>
      <c r="J156" s="431" t="s">
        <v>504</v>
      </c>
    </row>
    <row r="157" spans="1:10" s="384" customFormat="1" hidden="1" x14ac:dyDescent="0.2">
      <c r="A157" s="422">
        <v>16</v>
      </c>
      <c r="B157" s="426" t="s">
        <v>514</v>
      </c>
      <c r="C157" s="427">
        <v>104</v>
      </c>
      <c r="D157" s="427">
        <v>236</v>
      </c>
      <c r="E157" s="427">
        <v>26</v>
      </c>
      <c r="F157" s="427">
        <v>158</v>
      </c>
      <c r="G157" s="427">
        <v>78</v>
      </c>
      <c r="H157" s="427">
        <v>368</v>
      </c>
      <c r="I157" s="426" t="s">
        <v>514</v>
      </c>
      <c r="J157" s="428"/>
    </row>
    <row r="158" spans="1:10" s="384" customFormat="1" hidden="1" x14ac:dyDescent="0.2">
      <c r="A158" s="422"/>
      <c r="B158" s="429" t="s">
        <v>475</v>
      </c>
      <c r="C158" s="430">
        <v>14</v>
      </c>
      <c r="D158" s="430">
        <v>96</v>
      </c>
      <c r="E158" s="430">
        <v>14</v>
      </c>
      <c r="F158" s="430">
        <v>96</v>
      </c>
      <c r="G158" s="430"/>
      <c r="H158" s="430"/>
      <c r="I158" s="429" t="s">
        <v>2202</v>
      </c>
      <c r="J158" s="431" t="s">
        <v>516</v>
      </c>
    </row>
    <row r="159" spans="1:10" s="384" customFormat="1" hidden="1" x14ac:dyDescent="0.2">
      <c r="A159" s="422"/>
      <c r="B159" s="429" t="s">
        <v>477</v>
      </c>
      <c r="C159" s="430">
        <v>44</v>
      </c>
      <c r="D159" s="430">
        <v>59</v>
      </c>
      <c r="E159" s="430">
        <v>4</v>
      </c>
      <c r="F159" s="430">
        <v>19</v>
      </c>
      <c r="G159" s="430">
        <v>40</v>
      </c>
      <c r="H159" s="430">
        <v>125</v>
      </c>
      <c r="I159" s="429" t="s">
        <v>2202</v>
      </c>
      <c r="J159" s="431" t="s">
        <v>516</v>
      </c>
    </row>
    <row r="160" spans="1:10" s="384" customFormat="1" hidden="1" x14ac:dyDescent="0.2">
      <c r="A160" s="422"/>
      <c r="B160" s="429" t="s">
        <v>479</v>
      </c>
      <c r="C160" s="430">
        <v>0</v>
      </c>
      <c r="D160" s="430">
        <v>0</v>
      </c>
      <c r="E160" s="430"/>
      <c r="F160" s="430"/>
      <c r="G160" s="430">
        <v>0</v>
      </c>
      <c r="H160" s="430">
        <v>0</v>
      </c>
      <c r="I160" s="429" t="s">
        <v>2360</v>
      </c>
      <c r="J160" s="431" t="s">
        <v>516</v>
      </c>
    </row>
    <row r="161" spans="1:10" s="384" customFormat="1" hidden="1" x14ac:dyDescent="0.2">
      <c r="A161" s="422"/>
      <c r="B161" s="429" t="s">
        <v>495</v>
      </c>
      <c r="C161" s="430">
        <v>4</v>
      </c>
      <c r="D161" s="430">
        <v>4</v>
      </c>
      <c r="E161" s="430"/>
      <c r="F161" s="430"/>
      <c r="G161" s="430">
        <v>4</v>
      </c>
      <c r="H161" s="430">
        <v>10</v>
      </c>
      <c r="I161" s="429" t="s">
        <v>2360</v>
      </c>
      <c r="J161" s="431" t="s">
        <v>516</v>
      </c>
    </row>
    <row r="162" spans="1:10" s="384" customFormat="1" hidden="1" x14ac:dyDescent="0.2">
      <c r="A162" s="422"/>
      <c r="B162" s="429" t="s">
        <v>480</v>
      </c>
      <c r="C162" s="430">
        <v>34</v>
      </c>
      <c r="D162" s="430">
        <v>34</v>
      </c>
      <c r="E162" s="430"/>
      <c r="F162" s="430"/>
      <c r="G162" s="430">
        <v>34</v>
      </c>
      <c r="H162" s="430">
        <v>233</v>
      </c>
      <c r="I162" s="429" t="s">
        <v>1429</v>
      </c>
      <c r="J162" s="431" t="s">
        <v>516</v>
      </c>
    </row>
    <row r="163" spans="1:10" s="384" customFormat="1" hidden="1" x14ac:dyDescent="0.2">
      <c r="A163" s="422"/>
      <c r="B163" s="429" t="s">
        <v>482</v>
      </c>
      <c r="C163" s="430">
        <v>0</v>
      </c>
      <c r="D163" s="430">
        <v>0</v>
      </c>
      <c r="E163" s="430"/>
      <c r="F163" s="430"/>
      <c r="G163" s="430">
        <v>0</v>
      </c>
      <c r="H163" s="430"/>
      <c r="I163" s="429"/>
      <c r="J163" s="431"/>
    </row>
    <row r="164" spans="1:10" s="384" customFormat="1" hidden="1" x14ac:dyDescent="0.2">
      <c r="A164" s="422"/>
      <c r="B164" s="429" t="s">
        <v>497</v>
      </c>
      <c r="C164" s="430">
        <v>0</v>
      </c>
      <c r="D164" s="430">
        <v>0</v>
      </c>
      <c r="E164" s="430"/>
      <c r="F164" s="430"/>
      <c r="G164" s="430">
        <v>0</v>
      </c>
      <c r="H164" s="430"/>
      <c r="I164" s="429"/>
      <c r="J164" s="431"/>
    </row>
    <row r="165" spans="1:10" s="384" customFormat="1" hidden="1" x14ac:dyDescent="0.2">
      <c r="A165" s="422"/>
      <c r="B165" s="429" t="s">
        <v>484</v>
      </c>
      <c r="C165" s="430">
        <v>0</v>
      </c>
      <c r="D165" s="430">
        <v>0</v>
      </c>
      <c r="E165" s="430"/>
      <c r="F165" s="430"/>
      <c r="G165" s="430">
        <v>0</v>
      </c>
      <c r="H165" s="430"/>
      <c r="I165" s="429"/>
      <c r="J165" s="431"/>
    </row>
    <row r="166" spans="1:10" s="384" customFormat="1" hidden="1" x14ac:dyDescent="0.2">
      <c r="A166" s="422"/>
      <c r="B166" s="429" t="s">
        <v>498</v>
      </c>
      <c r="C166" s="430">
        <v>0</v>
      </c>
      <c r="D166" s="430">
        <v>0</v>
      </c>
      <c r="E166" s="430"/>
      <c r="F166" s="430"/>
      <c r="G166" s="430">
        <v>0</v>
      </c>
      <c r="H166" s="430"/>
      <c r="I166" s="429"/>
      <c r="J166" s="431"/>
    </row>
    <row r="167" spans="1:10" s="384" customFormat="1" hidden="1" x14ac:dyDescent="0.2">
      <c r="A167" s="422"/>
      <c r="B167" s="429" t="s">
        <v>500</v>
      </c>
      <c r="C167" s="430">
        <v>0</v>
      </c>
      <c r="D167" s="430">
        <v>0</v>
      </c>
      <c r="E167" s="430"/>
      <c r="F167" s="430"/>
      <c r="G167" s="430">
        <v>0</v>
      </c>
      <c r="H167" s="430"/>
      <c r="I167" s="429"/>
      <c r="J167" s="431"/>
    </row>
    <row r="168" spans="1:10" s="384" customFormat="1" hidden="1" x14ac:dyDescent="0.2">
      <c r="A168" s="422"/>
      <c r="B168" s="429" t="s">
        <v>486</v>
      </c>
      <c r="C168" s="430">
        <v>0</v>
      </c>
      <c r="D168" s="430">
        <v>0</v>
      </c>
      <c r="E168" s="430"/>
      <c r="F168" s="430"/>
      <c r="G168" s="430">
        <v>0</v>
      </c>
      <c r="H168" s="430"/>
      <c r="I168" s="429"/>
      <c r="J168" s="431"/>
    </row>
    <row r="169" spans="1:10" s="384" customFormat="1" hidden="1" x14ac:dyDescent="0.2">
      <c r="A169" s="422"/>
      <c r="B169" s="429" t="s">
        <v>487</v>
      </c>
      <c r="C169" s="430">
        <v>0</v>
      </c>
      <c r="D169" s="430">
        <v>0</v>
      </c>
      <c r="E169" s="430"/>
      <c r="F169" s="430"/>
      <c r="G169" s="430">
        <v>0</v>
      </c>
      <c r="H169" s="430"/>
      <c r="I169" s="429"/>
      <c r="J169" s="431"/>
    </row>
    <row r="170" spans="1:10" s="384" customFormat="1" hidden="1" x14ac:dyDescent="0.2">
      <c r="A170" s="422"/>
      <c r="B170" s="429" t="s">
        <v>488</v>
      </c>
      <c r="C170" s="430">
        <v>0</v>
      </c>
      <c r="D170" s="430">
        <v>0</v>
      </c>
      <c r="E170" s="430"/>
      <c r="F170" s="430"/>
      <c r="G170" s="430"/>
      <c r="H170" s="430"/>
      <c r="I170" s="429"/>
      <c r="J170" s="431"/>
    </row>
    <row r="171" spans="1:10" s="384" customFormat="1" hidden="1" x14ac:dyDescent="0.2">
      <c r="A171" s="422"/>
      <c r="B171" s="429" t="s">
        <v>517</v>
      </c>
      <c r="C171" s="430">
        <v>0</v>
      </c>
      <c r="D171" s="430">
        <v>0</v>
      </c>
      <c r="E171" s="430"/>
      <c r="F171" s="430"/>
      <c r="G171" s="430"/>
      <c r="H171" s="430"/>
      <c r="I171" s="429"/>
      <c r="J171" s="431"/>
    </row>
    <row r="172" spans="1:10" s="384" customFormat="1" hidden="1" x14ac:dyDescent="0.2">
      <c r="A172" s="422"/>
      <c r="B172" s="429" t="s">
        <v>489</v>
      </c>
      <c r="C172" s="430">
        <v>8</v>
      </c>
      <c r="D172" s="430">
        <v>43</v>
      </c>
      <c r="E172" s="430">
        <v>8</v>
      </c>
      <c r="F172" s="430">
        <v>43</v>
      </c>
      <c r="G172" s="430"/>
      <c r="H172" s="430"/>
      <c r="I172" s="429" t="s">
        <v>2361</v>
      </c>
      <c r="J172" s="431" t="s">
        <v>516</v>
      </c>
    </row>
    <row r="173" spans="1:10" s="384" customFormat="1" hidden="1" x14ac:dyDescent="0.2">
      <c r="A173" s="422"/>
      <c r="B173" s="429" t="s">
        <v>490</v>
      </c>
      <c r="C173" s="430">
        <v>0</v>
      </c>
      <c r="D173" s="430">
        <v>0</v>
      </c>
      <c r="E173" s="430"/>
      <c r="F173" s="430"/>
      <c r="G173" s="430"/>
      <c r="H173" s="430"/>
      <c r="I173" s="429"/>
      <c r="J173" s="431"/>
    </row>
    <row r="174" spans="1:10" s="384" customFormat="1" hidden="1" x14ac:dyDescent="0.2">
      <c r="A174" s="422">
        <v>17</v>
      </c>
      <c r="B174" s="426" t="s">
        <v>558</v>
      </c>
      <c r="C174" s="427">
        <v>255</v>
      </c>
      <c r="D174" s="427">
        <v>1007</v>
      </c>
      <c r="E174" s="427">
        <v>170</v>
      </c>
      <c r="F174" s="427">
        <v>730</v>
      </c>
      <c r="G174" s="427">
        <v>85</v>
      </c>
      <c r="H174" s="427">
        <v>277</v>
      </c>
      <c r="I174" s="426" t="s">
        <v>558</v>
      </c>
      <c r="J174" s="428"/>
    </row>
    <row r="175" spans="1:10" s="384" customFormat="1" hidden="1" x14ac:dyDescent="0.2">
      <c r="A175" s="422"/>
      <c r="B175" s="429">
        <v>15</v>
      </c>
      <c r="C175" s="430">
        <v>75</v>
      </c>
      <c r="D175" s="430">
        <v>300</v>
      </c>
      <c r="E175" s="430">
        <v>50</v>
      </c>
      <c r="F175" s="430">
        <v>200</v>
      </c>
      <c r="G175" s="430">
        <v>25</v>
      </c>
      <c r="H175" s="430">
        <v>100</v>
      </c>
      <c r="I175" s="429" t="s">
        <v>2362</v>
      </c>
      <c r="J175" s="431" t="s">
        <v>2363</v>
      </c>
    </row>
    <row r="176" spans="1:10" s="384" customFormat="1" hidden="1" x14ac:dyDescent="0.2">
      <c r="A176" s="422"/>
      <c r="B176" s="429" t="s">
        <v>2364</v>
      </c>
      <c r="C176" s="430">
        <v>90</v>
      </c>
      <c r="D176" s="430">
        <v>370</v>
      </c>
      <c r="E176" s="430">
        <v>60</v>
      </c>
      <c r="F176" s="430">
        <v>250</v>
      </c>
      <c r="G176" s="430">
        <v>30</v>
      </c>
      <c r="H176" s="430">
        <v>120</v>
      </c>
      <c r="I176" s="429" t="s">
        <v>2365</v>
      </c>
      <c r="J176" s="431" t="s">
        <v>2363</v>
      </c>
    </row>
    <row r="177" spans="1:10" s="384" customFormat="1" hidden="1" x14ac:dyDescent="0.2">
      <c r="A177" s="422"/>
      <c r="B177" s="429">
        <v>10</v>
      </c>
      <c r="C177" s="430">
        <v>30</v>
      </c>
      <c r="D177" s="430">
        <v>120</v>
      </c>
      <c r="E177" s="430">
        <v>20</v>
      </c>
      <c r="F177" s="430">
        <v>80</v>
      </c>
      <c r="G177" s="430">
        <v>10</v>
      </c>
      <c r="H177" s="430">
        <v>40</v>
      </c>
      <c r="I177" s="429" t="s">
        <v>1517</v>
      </c>
      <c r="J177" s="431" t="s">
        <v>2363</v>
      </c>
    </row>
    <row r="178" spans="1:10" s="384" customFormat="1" hidden="1" x14ac:dyDescent="0.2">
      <c r="A178" s="422"/>
      <c r="B178" s="429">
        <v>10</v>
      </c>
      <c r="C178" s="430">
        <v>15</v>
      </c>
      <c r="D178" s="430">
        <v>25</v>
      </c>
      <c r="E178" s="430">
        <v>10</v>
      </c>
      <c r="F178" s="430">
        <v>20</v>
      </c>
      <c r="G178" s="430">
        <v>5</v>
      </c>
      <c r="H178" s="430">
        <v>5</v>
      </c>
      <c r="I178" s="429" t="s">
        <v>2366</v>
      </c>
      <c r="J178" s="431" t="s">
        <v>2363</v>
      </c>
    </row>
    <row r="179" spans="1:10" s="384" customFormat="1" hidden="1" x14ac:dyDescent="0.2">
      <c r="A179" s="422"/>
      <c r="B179" s="429">
        <v>10</v>
      </c>
      <c r="C179" s="430">
        <v>45</v>
      </c>
      <c r="D179" s="430">
        <v>192</v>
      </c>
      <c r="E179" s="430">
        <v>30</v>
      </c>
      <c r="F179" s="430">
        <v>180</v>
      </c>
      <c r="G179" s="430">
        <v>15</v>
      </c>
      <c r="H179" s="430">
        <v>12</v>
      </c>
      <c r="I179" s="429" t="s">
        <v>2367</v>
      </c>
      <c r="J179" s="431" t="s">
        <v>2363</v>
      </c>
    </row>
    <row r="180" spans="1:10" s="384" customFormat="1" hidden="1" x14ac:dyDescent="0.2">
      <c r="A180" s="422">
        <v>18</v>
      </c>
      <c r="B180" s="426" t="s">
        <v>570</v>
      </c>
      <c r="C180" s="427">
        <v>451</v>
      </c>
      <c r="D180" s="427">
        <v>1820</v>
      </c>
      <c r="E180" s="427">
        <v>31</v>
      </c>
      <c r="F180" s="427">
        <v>112</v>
      </c>
      <c r="G180" s="427">
        <v>420</v>
      </c>
      <c r="H180" s="427">
        <v>1708</v>
      </c>
      <c r="I180" s="426" t="s">
        <v>570</v>
      </c>
      <c r="J180" s="428"/>
    </row>
    <row r="181" spans="1:10" s="384" customFormat="1" hidden="1" x14ac:dyDescent="0.2">
      <c r="A181" s="422"/>
      <c r="B181" s="429" t="s">
        <v>475</v>
      </c>
      <c r="C181" s="430">
        <v>42</v>
      </c>
      <c r="D181" s="430">
        <v>170</v>
      </c>
      <c r="E181" s="430"/>
      <c r="F181" s="430"/>
      <c r="G181" s="430">
        <v>42</v>
      </c>
      <c r="H181" s="430">
        <v>170</v>
      </c>
      <c r="I181" s="429" t="s">
        <v>2368</v>
      </c>
      <c r="J181" s="431" t="s">
        <v>571</v>
      </c>
    </row>
    <row r="182" spans="1:10" s="384" customFormat="1" hidden="1" x14ac:dyDescent="0.2">
      <c r="A182" s="422"/>
      <c r="B182" s="429" t="s">
        <v>477</v>
      </c>
      <c r="C182" s="430">
        <v>40</v>
      </c>
      <c r="D182" s="430">
        <v>155</v>
      </c>
      <c r="E182" s="430"/>
      <c r="F182" s="430"/>
      <c r="G182" s="430">
        <v>40</v>
      </c>
      <c r="H182" s="430">
        <v>155</v>
      </c>
      <c r="I182" s="429" t="s">
        <v>2369</v>
      </c>
      <c r="J182" s="431" t="s">
        <v>571</v>
      </c>
    </row>
    <row r="183" spans="1:10" s="384" customFormat="1" hidden="1" x14ac:dyDescent="0.2">
      <c r="A183" s="422"/>
      <c r="B183" s="429" t="s">
        <v>479</v>
      </c>
      <c r="C183" s="430">
        <v>0</v>
      </c>
      <c r="D183" s="430">
        <v>0</v>
      </c>
      <c r="E183" s="430"/>
      <c r="F183" s="430"/>
      <c r="G183" s="430"/>
      <c r="H183" s="430"/>
      <c r="I183" s="429"/>
      <c r="J183" s="431"/>
    </row>
    <row r="184" spans="1:10" s="384" customFormat="1" hidden="1" x14ac:dyDescent="0.2">
      <c r="A184" s="422"/>
      <c r="B184" s="429" t="s">
        <v>495</v>
      </c>
      <c r="C184" s="430">
        <v>85</v>
      </c>
      <c r="D184" s="430">
        <v>309</v>
      </c>
      <c r="E184" s="430"/>
      <c r="F184" s="430"/>
      <c r="G184" s="430">
        <v>85</v>
      </c>
      <c r="H184" s="430">
        <v>309</v>
      </c>
      <c r="I184" s="429" t="s">
        <v>2370</v>
      </c>
      <c r="J184" s="431" t="s">
        <v>571</v>
      </c>
    </row>
    <row r="185" spans="1:10" s="384" customFormat="1" hidden="1" x14ac:dyDescent="0.2">
      <c r="A185" s="422"/>
      <c r="B185" s="429" t="s">
        <v>480</v>
      </c>
      <c r="C185" s="430">
        <v>46</v>
      </c>
      <c r="D185" s="430">
        <v>213</v>
      </c>
      <c r="E185" s="430"/>
      <c r="F185" s="430"/>
      <c r="G185" s="430">
        <v>46</v>
      </c>
      <c r="H185" s="430">
        <v>213</v>
      </c>
      <c r="I185" s="429" t="s">
        <v>1101</v>
      </c>
      <c r="J185" s="431"/>
    </row>
    <row r="186" spans="1:10" s="384" customFormat="1" hidden="1" x14ac:dyDescent="0.2">
      <c r="A186" s="422"/>
      <c r="B186" s="429" t="s">
        <v>482</v>
      </c>
      <c r="C186" s="430">
        <v>0</v>
      </c>
      <c r="D186" s="430">
        <v>0</v>
      </c>
      <c r="E186" s="430"/>
      <c r="F186" s="430"/>
      <c r="G186" s="430"/>
      <c r="H186" s="430"/>
      <c r="I186" s="429"/>
      <c r="J186" s="431"/>
    </row>
    <row r="187" spans="1:10" s="384" customFormat="1" hidden="1" x14ac:dyDescent="0.2">
      <c r="A187" s="422"/>
      <c r="B187" s="429" t="s">
        <v>497</v>
      </c>
      <c r="C187" s="430">
        <v>0</v>
      </c>
      <c r="D187" s="430">
        <v>0</v>
      </c>
      <c r="E187" s="430"/>
      <c r="F187" s="430"/>
      <c r="G187" s="430"/>
      <c r="H187" s="430"/>
      <c r="I187" s="429"/>
      <c r="J187" s="431"/>
    </row>
    <row r="188" spans="1:10" s="384" customFormat="1" hidden="1" x14ac:dyDescent="0.2">
      <c r="A188" s="422"/>
      <c r="B188" s="429" t="s">
        <v>484</v>
      </c>
      <c r="C188" s="430">
        <v>28</v>
      </c>
      <c r="D188" s="430">
        <v>102</v>
      </c>
      <c r="E188" s="430"/>
      <c r="F188" s="430"/>
      <c r="G188" s="430">
        <v>28</v>
      </c>
      <c r="H188" s="430">
        <v>102</v>
      </c>
      <c r="I188" s="429" t="s">
        <v>2371</v>
      </c>
      <c r="J188" s="431" t="s">
        <v>571</v>
      </c>
    </row>
    <row r="189" spans="1:10" s="384" customFormat="1" hidden="1" x14ac:dyDescent="0.2">
      <c r="A189" s="422"/>
      <c r="B189" s="429" t="s">
        <v>498</v>
      </c>
      <c r="C189" s="430">
        <v>31</v>
      </c>
      <c r="D189" s="430">
        <v>112</v>
      </c>
      <c r="E189" s="430">
        <v>31</v>
      </c>
      <c r="F189" s="430">
        <v>112</v>
      </c>
      <c r="G189" s="430"/>
      <c r="H189" s="430"/>
      <c r="I189" s="429" t="s">
        <v>2370</v>
      </c>
      <c r="J189" s="431" t="s">
        <v>571</v>
      </c>
    </row>
    <row r="190" spans="1:10" s="384" customFormat="1" hidden="1" x14ac:dyDescent="0.2">
      <c r="A190" s="422"/>
      <c r="B190" s="429" t="s">
        <v>500</v>
      </c>
      <c r="C190" s="430">
        <v>0</v>
      </c>
      <c r="D190" s="430">
        <v>0</v>
      </c>
      <c r="E190" s="430"/>
      <c r="F190" s="430"/>
      <c r="G190" s="430"/>
      <c r="H190" s="430"/>
      <c r="I190" s="429"/>
      <c r="J190" s="431"/>
    </row>
    <row r="191" spans="1:10" s="384" customFormat="1" hidden="1" x14ac:dyDescent="0.2">
      <c r="A191" s="422"/>
      <c r="B191" s="429" t="s">
        <v>486</v>
      </c>
      <c r="C191" s="430">
        <v>0</v>
      </c>
      <c r="D191" s="430">
        <v>0</v>
      </c>
      <c r="E191" s="430"/>
      <c r="F191" s="430"/>
      <c r="G191" s="430"/>
      <c r="H191" s="430"/>
      <c r="I191" s="429"/>
      <c r="J191" s="431"/>
    </row>
    <row r="192" spans="1:10" s="384" customFormat="1" hidden="1" x14ac:dyDescent="0.2">
      <c r="A192" s="422"/>
      <c r="B192" s="429" t="s">
        <v>487</v>
      </c>
      <c r="C192" s="430">
        <v>0</v>
      </c>
      <c r="D192" s="430">
        <v>0</v>
      </c>
      <c r="E192" s="430"/>
      <c r="F192" s="430"/>
      <c r="G192" s="430"/>
      <c r="H192" s="430"/>
      <c r="I192" s="429"/>
      <c r="J192" s="431"/>
    </row>
    <row r="193" spans="1:10" s="384" customFormat="1" hidden="1" x14ac:dyDescent="0.2">
      <c r="A193" s="422"/>
      <c r="B193" s="429" t="s">
        <v>488</v>
      </c>
      <c r="C193" s="430">
        <v>0</v>
      </c>
      <c r="D193" s="430">
        <v>0</v>
      </c>
      <c r="E193" s="430"/>
      <c r="F193" s="430"/>
      <c r="G193" s="430"/>
      <c r="H193" s="430"/>
      <c r="I193" s="429"/>
      <c r="J193" s="431"/>
    </row>
    <row r="194" spans="1:10" s="384" customFormat="1" hidden="1" x14ac:dyDescent="0.2">
      <c r="A194" s="422"/>
      <c r="B194" s="429" t="s">
        <v>517</v>
      </c>
      <c r="C194" s="430">
        <v>0</v>
      </c>
      <c r="D194" s="430">
        <v>0</v>
      </c>
      <c r="E194" s="430"/>
      <c r="F194" s="430"/>
      <c r="G194" s="430"/>
      <c r="H194" s="430"/>
      <c r="I194" s="429"/>
      <c r="J194" s="431"/>
    </row>
    <row r="195" spans="1:10" s="384" customFormat="1" hidden="1" x14ac:dyDescent="0.2">
      <c r="A195" s="422"/>
      <c r="B195" s="429" t="s">
        <v>489</v>
      </c>
      <c r="C195" s="430">
        <v>34</v>
      </c>
      <c r="D195" s="430">
        <v>149</v>
      </c>
      <c r="E195" s="430"/>
      <c r="F195" s="430"/>
      <c r="G195" s="430">
        <v>34</v>
      </c>
      <c r="H195" s="430">
        <v>149</v>
      </c>
      <c r="I195" s="429" t="s">
        <v>2372</v>
      </c>
      <c r="J195" s="431" t="s">
        <v>571</v>
      </c>
    </row>
    <row r="196" spans="1:10" s="384" customFormat="1" hidden="1" x14ac:dyDescent="0.2">
      <c r="A196" s="422"/>
      <c r="B196" s="429" t="s">
        <v>2373</v>
      </c>
      <c r="C196" s="430">
        <v>68</v>
      </c>
      <c r="D196" s="430">
        <v>308</v>
      </c>
      <c r="E196" s="430"/>
      <c r="F196" s="430"/>
      <c r="G196" s="430">
        <v>68</v>
      </c>
      <c r="H196" s="430">
        <v>308</v>
      </c>
      <c r="I196" s="429"/>
      <c r="J196" s="431"/>
    </row>
    <row r="197" spans="1:10" s="384" customFormat="1" hidden="1" x14ac:dyDescent="0.2">
      <c r="A197" s="422"/>
      <c r="B197" s="429" t="s">
        <v>573</v>
      </c>
      <c r="C197" s="430">
        <v>77</v>
      </c>
      <c r="D197" s="430">
        <v>302</v>
      </c>
      <c r="E197" s="430"/>
      <c r="F197" s="430"/>
      <c r="G197" s="430">
        <v>77</v>
      </c>
      <c r="H197" s="430">
        <v>302</v>
      </c>
      <c r="I197" s="429"/>
      <c r="J197" s="431"/>
    </row>
    <row r="198" spans="1:10" s="384" customFormat="1" hidden="1" x14ac:dyDescent="0.2">
      <c r="A198" s="422">
        <v>19</v>
      </c>
      <c r="B198" s="426" t="s">
        <v>575</v>
      </c>
      <c r="C198" s="427">
        <v>55</v>
      </c>
      <c r="D198" s="427">
        <v>230</v>
      </c>
      <c r="E198" s="427">
        <v>49</v>
      </c>
      <c r="F198" s="427">
        <v>205</v>
      </c>
      <c r="G198" s="427">
        <v>6</v>
      </c>
      <c r="H198" s="427">
        <v>25</v>
      </c>
      <c r="I198" s="426" t="s">
        <v>575</v>
      </c>
      <c r="J198" s="428"/>
    </row>
    <row r="199" spans="1:10" s="384" customFormat="1" hidden="1" x14ac:dyDescent="0.2">
      <c r="A199" s="422"/>
      <c r="B199" s="429"/>
      <c r="C199" s="430">
        <v>55</v>
      </c>
      <c r="D199" s="430">
        <v>230</v>
      </c>
      <c r="E199" s="430">
        <v>49</v>
      </c>
      <c r="F199" s="430">
        <v>205</v>
      </c>
      <c r="G199" s="430">
        <v>6</v>
      </c>
      <c r="H199" s="430">
        <v>25</v>
      </c>
      <c r="I199" s="429" t="s">
        <v>2374</v>
      </c>
      <c r="J199" s="431" t="s">
        <v>2375</v>
      </c>
    </row>
    <row r="200" spans="1:10" s="384" customFormat="1" hidden="1" x14ac:dyDescent="0.2">
      <c r="A200" s="422">
        <v>20</v>
      </c>
      <c r="B200" s="426" t="s">
        <v>523</v>
      </c>
      <c r="C200" s="427">
        <v>304</v>
      </c>
      <c r="D200" s="427">
        <v>1198</v>
      </c>
      <c r="E200" s="427">
        <v>152</v>
      </c>
      <c r="F200" s="427">
        <v>599</v>
      </c>
      <c r="G200" s="427">
        <v>152</v>
      </c>
      <c r="H200" s="427">
        <v>599</v>
      </c>
      <c r="I200" s="426" t="s">
        <v>523</v>
      </c>
      <c r="J200" s="428"/>
    </row>
    <row r="201" spans="1:10" s="384" customFormat="1" hidden="1" x14ac:dyDescent="0.2">
      <c r="A201" s="422">
        <v>1</v>
      </c>
      <c r="B201" s="429" t="s">
        <v>475</v>
      </c>
      <c r="C201" s="430">
        <v>14</v>
      </c>
      <c r="D201" s="430">
        <v>46</v>
      </c>
      <c r="E201" s="430">
        <v>7</v>
      </c>
      <c r="F201" s="430">
        <v>23</v>
      </c>
      <c r="G201" s="430">
        <v>7</v>
      </c>
      <c r="H201" s="430">
        <v>23</v>
      </c>
      <c r="I201" s="429" t="s">
        <v>2376</v>
      </c>
      <c r="J201" s="431" t="s">
        <v>502</v>
      </c>
    </row>
    <row r="202" spans="1:10" s="384" customFormat="1" hidden="1" x14ac:dyDescent="0.2">
      <c r="A202" s="422">
        <v>2</v>
      </c>
      <c r="B202" s="429" t="s">
        <v>477</v>
      </c>
      <c r="C202" s="430">
        <v>70</v>
      </c>
      <c r="D202" s="430">
        <v>210</v>
      </c>
      <c r="E202" s="430">
        <v>35</v>
      </c>
      <c r="F202" s="430">
        <v>105</v>
      </c>
      <c r="G202" s="430">
        <v>35</v>
      </c>
      <c r="H202" s="430">
        <v>105</v>
      </c>
      <c r="I202" s="429" t="s">
        <v>2377</v>
      </c>
      <c r="J202" s="431" t="s">
        <v>502</v>
      </c>
    </row>
    <row r="203" spans="1:10" s="384" customFormat="1" hidden="1" x14ac:dyDescent="0.2">
      <c r="A203" s="422">
        <v>3</v>
      </c>
      <c r="B203" s="429" t="s">
        <v>484</v>
      </c>
      <c r="C203" s="430">
        <v>2</v>
      </c>
      <c r="D203" s="430">
        <v>8</v>
      </c>
      <c r="E203" s="430">
        <v>1</v>
      </c>
      <c r="F203" s="430">
        <v>4</v>
      </c>
      <c r="G203" s="430">
        <v>1</v>
      </c>
      <c r="H203" s="430">
        <v>4</v>
      </c>
      <c r="I203" s="429" t="s">
        <v>525</v>
      </c>
      <c r="J203" s="431" t="s">
        <v>502</v>
      </c>
    </row>
    <row r="204" spans="1:10" s="384" customFormat="1" hidden="1" x14ac:dyDescent="0.2">
      <c r="A204" s="422">
        <v>4</v>
      </c>
      <c r="B204" s="429" t="s">
        <v>498</v>
      </c>
      <c r="C204" s="430">
        <v>4</v>
      </c>
      <c r="D204" s="430">
        <v>16</v>
      </c>
      <c r="E204" s="430">
        <v>2</v>
      </c>
      <c r="F204" s="430">
        <v>8</v>
      </c>
      <c r="G204" s="430">
        <v>2</v>
      </c>
      <c r="H204" s="430">
        <v>8</v>
      </c>
      <c r="I204" s="429" t="s">
        <v>2378</v>
      </c>
      <c r="J204" s="431" t="s">
        <v>502</v>
      </c>
    </row>
    <row r="205" spans="1:10" s="384" customFormat="1" ht="31.5" hidden="1" x14ac:dyDescent="0.2">
      <c r="A205" s="422">
        <v>5</v>
      </c>
      <c r="B205" s="429" t="s">
        <v>500</v>
      </c>
      <c r="C205" s="430">
        <v>26</v>
      </c>
      <c r="D205" s="430">
        <v>104</v>
      </c>
      <c r="E205" s="430">
        <v>13</v>
      </c>
      <c r="F205" s="430">
        <v>52</v>
      </c>
      <c r="G205" s="430">
        <v>13</v>
      </c>
      <c r="H205" s="430">
        <v>52</v>
      </c>
      <c r="I205" s="429" t="s">
        <v>2379</v>
      </c>
      <c r="J205" s="431" t="s">
        <v>502</v>
      </c>
    </row>
    <row r="206" spans="1:10" s="384" customFormat="1" hidden="1" x14ac:dyDescent="0.2">
      <c r="A206" s="422">
        <v>6</v>
      </c>
      <c r="B206" s="429" t="s">
        <v>486</v>
      </c>
      <c r="C206" s="430">
        <v>44</v>
      </c>
      <c r="D206" s="430">
        <v>176</v>
      </c>
      <c r="E206" s="430">
        <v>22</v>
      </c>
      <c r="F206" s="430">
        <v>88</v>
      </c>
      <c r="G206" s="430">
        <v>22</v>
      </c>
      <c r="H206" s="430">
        <v>88</v>
      </c>
      <c r="I206" s="429" t="s">
        <v>2380</v>
      </c>
      <c r="J206" s="431" t="s">
        <v>502</v>
      </c>
    </row>
    <row r="207" spans="1:10" s="384" customFormat="1" hidden="1" x14ac:dyDescent="0.2">
      <c r="A207" s="422">
        <v>7</v>
      </c>
      <c r="B207" s="429" t="s">
        <v>487</v>
      </c>
      <c r="C207" s="430">
        <v>36</v>
      </c>
      <c r="D207" s="430">
        <v>174</v>
      </c>
      <c r="E207" s="430">
        <v>18</v>
      </c>
      <c r="F207" s="430">
        <v>87</v>
      </c>
      <c r="G207" s="430">
        <v>18</v>
      </c>
      <c r="H207" s="430">
        <v>87</v>
      </c>
      <c r="I207" s="429" t="s">
        <v>2381</v>
      </c>
      <c r="J207" s="431" t="s">
        <v>502</v>
      </c>
    </row>
    <row r="208" spans="1:10" s="384" customFormat="1" hidden="1" x14ac:dyDescent="0.2">
      <c r="A208" s="422">
        <v>8</v>
      </c>
      <c r="B208" s="429" t="s">
        <v>488</v>
      </c>
      <c r="C208" s="430">
        <v>22</v>
      </c>
      <c r="D208" s="430">
        <v>86</v>
      </c>
      <c r="E208" s="430">
        <v>11</v>
      </c>
      <c r="F208" s="430">
        <v>43</v>
      </c>
      <c r="G208" s="430">
        <v>11</v>
      </c>
      <c r="H208" s="430">
        <v>43</v>
      </c>
      <c r="I208" s="429" t="s">
        <v>2382</v>
      </c>
      <c r="J208" s="431" t="s">
        <v>502</v>
      </c>
    </row>
    <row r="209" spans="1:10" s="384" customFormat="1" hidden="1" x14ac:dyDescent="0.2">
      <c r="A209" s="422">
        <v>9</v>
      </c>
      <c r="B209" s="429" t="s">
        <v>517</v>
      </c>
      <c r="C209" s="430">
        <v>46</v>
      </c>
      <c r="D209" s="430">
        <v>230</v>
      </c>
      <c r="E209" s="430">
        <v>23</v>
      </c>
      <c r="F209" s="430">
        <v>115</v>
      </c>
      <c r="G209" s="430">
        <v>23</v>
      </c>
      <c r="H209" s="430">
        <v>115</v>
      </c>
      <c r="I209" s="429" t="s">
        <v>2383</v>
      </c>
      <c r="J209" s="431" t="s">
        <v>502</v>
      </c>
    </row>
    <row r="210" spans="1:10" s="384" customFormat="1" hidden="1" x14ac:dyDescent="0.2">
      <c r="A210" s="422">
        <v>10</v>
      </c>
      <c r="B210" s="429" t="s">
        <v>489</v>
      </c>
      <c r="C210" s="430">
        <v>14</v>
      </c>
      <c r="D210" s="430">
        <v>42</v>
      </c>
      <c r="E210" s="430">
        <v>7</v>
      </c>
      <c r="F210" s="430">
        <v>21</v>
      </c>
      <c r="G210" s="430">
        <v>7</v>
      </c>
      <c r="H210" s="430">
        <v>21</v>
      </c>
      <c r="I210" s="429" t="s">
        <v>2384</v>
      </c>
      <c r="J210" s="431" t="s">
        <v>502</v>
      </c>
    </row>
    <row r="211" spans="1:10" s="384" customFormat="1" hidden="1" x14ac:dyDescent="0.2">
      <c r="A211" s="422">
        <v>11</v>
      </c>
      <c r="B211" s="429" t="s">
        <v>490</v>
      </c>
      <c r="C211" s="430">
        <v>20</v>
      </c>
      <c r="D211" s="430">
        <v>80</v>
      </c>
      <c r="E211" s="430">
        <v>10</v>
      </c>
      <c r="F211" s="430">
        <v>40</v>
      </c>
      <c r="G211" s="430">
        <v>10</v>
      </c>
      <c r="H211" s="430">
        <v>40</v>
      </c>
      <c r="I211" s="429" t="s">
        <v>2383</v>
      </c>
      <c r="J211" s="431" t="s">
        <v>502</v>
      </c>
    </row>
    <row r="212" spans="1:10" s="384" customFormat="1" hidden="1" x14ac:dyDescent="0.2">
      <c r="A212" s="422">
        <v>12</v>
      </c>
      <c r="B212" s="429" t="s">
        <v>491</v>
      </c>
      <c r="C212" s="430">
        <v>6</v>
      </c>
      <c r="D212" s="430">
        <v>26</v>
      </c>
      <c r="E212" s="430">
        <v>3</v>
      </c>
      <c r="F212" s="430">
        <v>13</v>
      </c>
      <c r="G212" s="430">
        <v>3</v>
      </c>
      <c r="H212" s="430">
        <v>13</v>
      </c>
      <c r="I212" s="429" t="s">
        <v>2385</v>
      </c>
      <c r="J212" s="431" t="s">
        <v>502</v>
      </c>
    </row>
    <row r="213" spans="1:10" s="384" customFormat="1" hidden="1" x14ac:dyDescent="0.2">
      <c r="A213" s="422">
        <v>21</v>
      </c>
      <c r="B213" s="426" t="s">
        <v>559</v>
      </c>
      <c r="C213" s="427">
        <v>400</v>
      </c>
      <c r="D213" s="427">
        <v>2500</v>
      </c>
      <c r="E213" s="427">
        <v>400</v>
      </c>
      <c r="F213" s="427">
        <v>2500</v>
      </c>
      <c r="G213" s="427">
        <v>0</v>
      </c>
      <c r="H213" s="427">
        <v>0</v>
      </c>
      <c r="I213" s="426" t="s">
        <v>559</v>
      </c>
      <c r="J213" s="428"/>
    </row>
    <row r="214" spans="1:10" s="384" customFormat="1" hidden="1" x14ac:dyDescent="0.2">
      <c r="A214" s="422">
        <v>1</v>
      </c>
      <c r="B214" s="429"/>
      <c r="C214" s="430">
        <v>100</v>
      </c>
      <c r="D214" s="430">
        <v>800</v>
      </c>
      <c r="E214" s="430">
        <v>100</v>
      </c>
      <c r="F214" s="430">
        <v>800</v>
      </c>
      <c r="G214" s="430"/>
      <c r="H214" s="430"/>
      <c r="I214" s="429" t="s">
        <v>562</v>
      </c>
      <c r="J214" s="431" t="s">
        <v>560</v>
      </c>
    </row>
    <row r="215" spans="1:10" s="384" customFormat="1" hidden="1" x14ac:dyDescent="0.2">
      <c r="A215" s="422">
        <v>2</v>
      </c>
      <c r="B215" s="429"/>
      <c r="C215" s="430">
        <v>100</v>
      </c>
      <c r="D215" s="430">
        <v>500</v>
      </c>
      <c r="E215" s="430">
        <v>100</v>
      </c>
      <c r="F215" s="430">
        <v>500</v>
      </c>
      <c r="G215" s="430"/>
      <c r="H215" s="430"/>
      <c r="I215" s="429" t="s">
        <v>1533</v>
      </c>
      <c r="J215" s="431"/>
    </row>
    <row r="216" spans="1:10" s="384" customFormat="1" hidden="1" x14ac:dyDescent="0.2">
      <c r="A216" s="422">
        <v>3</v>
      </c>
      <c r="B216" s="429"/>
      <c r="C216" s="430">
        <v>100</v>
      </c>
      <c r="D216" s="430">
        <v>900</v>
      </c>
      <c r="E216" s="430">
        <v>100</v>
      </c>
      <c r="F216" s="430">
        <v>900</v>
      </c>
      <c r="G216" s="430"/>
      <c r="H216" s="430"/>
      <c r="I216" s="429" t="s">
        <v>562</v>
      </c>
      <c r="J216" s="431"/>
    </row>
    <row r="217" spans="1:10" s="384" customFormat="1" hidden="1" x14ac:dyDescent="0.2">
      <c r="A217" s="422">
        <v>4</v>
      </c>
      <c r="B217" s="429"/>
      <c r="C217" s="430">
        <v>100</v>
      </c>
      <c r="D217" s="430">
        <v>300</v>
      </c>
      <c r="E217" s="430">
        <v>100</v>
      </c>
      <c r="F217" s="430">
        <v>300</v>
      </c>
      <c r="G217" s="430"/>
      <c r="H217" s="430"/>
      <c r="I217" s="429" t="s">
        <v>2386</v>
      </c>
      <c r="J217" s="431"/>
    </row>
    <row r="218" spans="1:10" s="384" customFormat="1" hidden="1" x14ac:dyDescent="0.2">
      <c r="A218" s="422">
        <v>22</v>
      </c>
      <c r="B218" s="426" t="s">
        <v>2387</v>
      </c>
      <c r="C218" s="427">
        <v>256</v>
      </c>
      <c r="D218" s="427">
        <v>812</v>
      </c>
      <c r="E218" s="427">
        <v>135</v>
      </c>
      <c r="F218" s="427">
        <v>501</v>
      </c>
      <c r="G218" s="427">
        <v>121</v>
      </c>
      <c r="H218" s="427">
        <v>311</v>
      </c>
      <c r="I218" s="426" t="s">
        <v>2387</v>
      </c>
      <c r="J218" s="428"/>
    </row>
    <row r="219" spans="1:10" s="384" customFormat="1" ht="31.5" hidden="1" x14ac:dyDescent="0.2">
      <c r="A219" s="422">
        <v>1</v>
      </c>
      <c r="B219" s="429" t="s">
        <v>2388</v>
      </c>
      <c r="C219" s="430">
        <v>75</v>
      </c>
      <c r="D219" s="430">
        <v>276</v>
      </c>
      <c r="E219" s="430">
        <v>44</v>
      </c>
      <c r="F219" s="430">
        <v>161</v>
      </c>
      <c r="G219" s="430">
        <v>31</v>
      </c>
      <c r="H219" s="430">
        <v>115</v>
      </c>
      <c r="I219" s="429" t="s">
        <v>2389</v>
      </c>
      <c r="J219" s="431" t="s">
        <v>494</v>
      </c>
    </row>
    <row r="220" spans="1:10" s="384" customFormat="1" ht="31.5" hidden="1" x14ac:dyDescent="0.2">
      <c r="A220" s="422">
        <v>2</v>
      </c>
      <c r="B220" s="429" t="s">
        <v>2390</v>
      </c>
      <c r="C220" s="430">
        <v>65</v>
      </c>
      <c r="D220" s="430">
        <v>128</v>
      </c>
      <c r="E220" s="430">
        <v>25</v>
      </c>
      <c r="F220" s="430">
        <v>73</v>
      </c>
      <c r="G220" s="430">
        <v>40</v>
      </c>
      <c r="H220" s="430">
        <v>55</v>
      </c>
      <c r="I220" s="429" t="s">
        <v>2391</v>
      </c>
      <c r="J220" s="431" t="s">
        <v>494</v>
      </c>
    </row>
    <row r="221" spans="1:10" s="384" customFormat="1" ht="31.5" hidden="1" x14ac:dyDescent="0.2">
      <c r="A221" s="422">
        <v>3</v>
      </c>
      <c r="B221" s="429" t="s">
        <v>2392</v>
      </c>
      <c r="C221" s="430">
        <v>49</v>
      </c>
      <c r="D221" s="430">
        <v>187</v>
      </c>
      <c r="E221" s="430">
        <v>27</v>
      </c>
      <c r="F221" s="430">
        <v>104</v>
      </c>
      <c r="G221" s="430">
        <v>22</v>
      </c>
      <c r="H221" s="430">
        <v>83</v>
      </c>
      <c r="I221" s="429" t="s">
        <v>2393</v>
      </c>
      <c r="J221" s="431" t="s">
        <v>494</v>
      </c>
    </row>
    <row r="222" spans="1:10" s="384" customFormat="1" ht="31.5" hidden="1" x14ac:dyDescent="0.2">
      <c r="A222" s="422">
        <v>4</v>
      </c>
      <c r="B222" s="429" t="s">
        <v>578</v>
      </c>
      <c r="C222" s="430">
        <v>3</v>
      </c>
      <c r="D222" s="430">
        <v>14</v>
      </c>
      <c r="E222" s="430">
        <v>3</v>
      </c>
      <c r="F222" s="430">
        <v>14</v>
      </c>
      <c r="G222" s="430"/>
      <c r="H222" s="430"/>
      <c r="I222" s="429" t="s">
        <v>2394</v>
      </c>
      <c r="J222" s="431" t="s">
        <v>494</v>
      </c>
    </row>
    <row r="223" spans="1:10" s="384" customFormat="1" hidden="1" x14ac:dyDescent="0.2">
      <c r="A223" s="422">
        <v>5</v>
      </c>
      <c r="B223" s="429" t="s">
        <v>580</v>
      </c>
      <c r="C223" s="430">
        <v>64</v>
      </c>
      <c r="D223" s="430">
        <v>207</v>
      </c>
      <c r="E223" s="430">
        <v>36</v>
      </c>
      <c r="F223" s="430">
        <v>149</v>
      </c>
      <c r="G223" s="430">
        <v>28</v>
      </c>
      <c r="H223" s="430">
        <v>58</v>
      </c>
      <c r="I223" s="429" t="s">
        <v>2395</v>
      </c>
      <c r="J223" s="431" t="s">
        <v>494</v>
      </c>
    </row>
    <row r="224" spans="1:10" s="384" customFormat="1" hidden="1" x14ac:dyDescent="0.2">
      <c r="A224" s="422">
        <v>23</v>
      </c>
      <c r="B224" s="426" t="s">
        <v>2396</v>
      </c>
      <c r="C224" s="427">
        <v>1017</v>
      </c>
      <c r="D224" s="427">
        <v>4660</v>
      </c>
      <c r="E224" s="427">
        <v>304</v>
      </c>
      <c r="F224" s="427">
        <v>1454</v>
      </c>
      <c r="G224" s="427">
        <v>713</v>
      </c>
      <c r="H224" s="427">
        <v>3206</v>
      </c>
      <c r="I224" s="426" t="s">
        <v>2396</v>
      </c>
      <c r="J224" s="428"/>
    </row>
    <row r="225" spans="1:10" s="384" customFormat="1" hidden="1" x14ac:dyDescent="0.2">
      <c r="A225" s="422">
        <v>1</v>
      </c>
      <c r="B225" s="429" t="s">
        <v>519</v>
      </c>
      <c r="C225" s="430"/>
      <c r="D225" s="430"/>
      <c r="E225" s="430">
        <v>0</v>
      </c>
      <c r="F225" s="430">
        <v>0</v>
      </c>
      <c r="G225" s="430">
        <v>241</v>
      </c>
      <c r="H225" s="430">
        <v>1029</v>
      </c>
      <c r="I225" s="429" t="s">
        <v>2397</v>
      </c>
      <c r="J225" s="431" t="s">
        <v>237</v>
      </c>
    </row>
    <row r="226" spans="1:10" s="384" customFormat="1" hidden="1" x14ac:dyDescent="0.2">
      <c r="A226" s="422">
        <v>2</v>
      </c>
      <c r="B226" s="429" t="s">
        <v>520</v>
      </c>
      <c r="C226" s="430"/>
      <c r="D226" s="430"/>
      <c r="E226" s="430">
        <v>162</v>
      </c>
      <c r="F226" s="430">
        <v>711</v>
      </c>
      <c r="G226" s="430">
        <v>221</v>
      </c>
      <c r="H226" s="430">
        <v>1004</v>
      </c>
      <c r="I226" s="429" t="s">
        <v>2398</v>
      </c>
      <c r="J226" s="431" t="s">
        <v>237</v>
      </c>
    </row>
    <row r="227" spans="1:10" s="384" customFormat="1" hidden="1" x14ac:dyDescent="0.2">
      <c r="A227" s="422">
        <v>3</v>
      </c>
      <c r="B227" s="429" t="s">
        <v>521</v>
      </c>
      <c r="C227" s="430"/>
      <c r="D227" s="430"/>
      <c r="E227" s="430">
        <v>142</v>
      </c>
      <c r="F227" s="430">
        <v>743</v>
      </c>
      <c r="G227" s="430">
        <v>251</v>
      </c>
      <c r="H227" s="430">
        <v>1173</v>
      </c>
      <c r="I227" s="429" t="s">
        <v>2398</v>
      </c>
      <c r="J227" s="431" t="s">
        <v>237</v>
      </c>
    </row>
    <row r="228" spans="1:10" s="384" customFormat="1" hidden="1" x14ac:dyDescent="0.2">
      <c r="A228" s="422">
        <v>4</v>
      </c>
      <c r="B228" s="429" t="s">
        <v>522</v>
      </c>
      <c r="C228" s="430"/>
      <c r="D228" s="430"/>
      <c r="E228" s="430">
        <v>102</v>
      </c>
      <c r="F228" s="430">
        <v>466</v>
      </c>
      <c r="G228" s="430">
        <v>212</v>
      </c>
      <c r="H228" s="430">
        <v>840</v>
      </c>
      <c r="I228" s="429" t="s">
        <v>1472</v>
      </c>
      <c r="J228" s="431" t="s">
        <v>237</v>
      </c>
    </row>
    <row r="229" spans="1:10" s="384" customFormat="1" hidden="1" x14ac:dyDescent="0.2">
      <c r="A229" s="422">
        <v>24</v>
      </c>
      <c r="B229" s="426" t="s">
        <v>563</v>
      </c>
      <c r="C229" s="427">
        <v>216</v>
      </c>
      <c r="D229" s="427">
        <v>956</v>
      </c>
      <c r="E229" s="427">
        <v>108</v>
      </c>
      <c r="F229" s="427">
        <v>478</v>
      </c>
      <c r="G229" s="427">
        <v>108</v>
      </c>
      <c r="H229" s="427">
        <v>478</v>
      </c>
      <c r="I229" s="426" t="s">
        <v>563</v>
      </c>
      <c r="J229" s="428"/>
    </row>
    <row r="230" spans="1:10" s="384" customFormat="1" hidden="1" x14ac:dyDescent="0.2">
      <c r="A230" s="422">
        <v>1</v>
      </c>
      <c r="B230" s="429" t="s">
        <v>2399</v>
      </c>
      <c r="C230" s="430">
        <v>50</v>
      </c>
      <c r="D230" s="430">
        <v>172</v>
      </c>
      <c r="E230" s="430">
        <v>25</v>
      </c>
      <c r="F230" s="430">
        <v>86</v>
      </c>
      <c r="G230" s="430">
        <v>25</v>
      </c>
      <c r="H230" s="430">
        <v>86</v>
      </c>
      <c r="I230" s="429" t="s">
        <v>2400</v>
      </c>
      <c r="J230" s="431" t="s">
        <v>2321</v>
      </c>
    </row>
    <row r="231" spans="1:10" s="384" customFormat="1" hidden="1" x14ac:dyDescent="0.2">
      <c r="A231" s="422">
        <v>2</v>
      </c>
      <c r="B231" s="429" t="s">
        <v>2401</v>
      </c>
      <c r="C231" s="430">
        <v>42</v>
      </c>
      <c r="D231" s="430">
        <v>224</v>
      </c>
      <c r="E231" s="430">
        <v>21</v>
      </c>
      <c r="F231" s="430">
        <v>112</v>
      </c>
      <c r="G231" s="430">
        <v>21</v>
      </c>
      <c r="H231" s="430">
        <v>112</v>
      </c>
      <c r="I231" s="429" t="s">
        <v>2402</v>
      </c>
      <c r="J231" s="431" t="s">
        <v>2321</v>
      </c>
    </row>
    <row r="232" spans="1:10" s="384" customFormat="1" hidden="1" x14ac:dyDescent="0.2">
      <c r="A232" s="422">
        <v>3</v>
      </c>
      <c r="B232" s="429" t="s">
        <v>2403</v>
      </c>
      <c r="C232" s="430">
        <v>10</v>
      </c>
      <c r="D232" s="430">
        <v>50</v>
      </c>
      <c r="E232" s="430">
        <v>5</v>
      </c>
      <c r="F232" s="430">
        <v>25</v>
      </c>
      <c r="G232" s="430">
        <v>5</v>
      </c>
      <c r="H232" s="430">
        <v>25</v>
      </c>
      <c r="I232" s="429" t="s">
        <v>565</v>
      </c>
      <c r="J232" s="431" t="s">
        <v>2321</v>
      </c>
    </row>
    <row r="233" spans="1:10" s="384" customFormat="1" hidden="1" x14ac:dyDescent="0.2">
      <c r="A233" s="422">
        <v>4</v>
      </c>
      <c r="B233" s="429" t="s">
        <v>2404</v>
      </c>
      <c r="C233" s="430">
        <v>34</v>
      </c>
      <c r="D233" s="430">
        <v>144</v>
      </c>
      <c r="E233" s="430">
        <v>17</v>
      </c>
      <c r="F233" s="430">
        <v>72</v>
      </c>
      <c r="G233" s="430">
        <v>17</v>
      </c>
      <c r="H233" s="430">
        <v>72</v>
      </c>
      <c r="I233" s="429" t="s">
        <v>566</v>
      </c>
      <c r="J233" s="431" t="s">
        <v>2321</v>
      </c>
    </row>
    <row r="234" spans="1:10" s="384" customFormat="1" hidden="1" x14ac:dyDescent="0.2">
      <c r="A234" s="422">
        <v>5</v>
      </c>
      <c r="B234" s="429" t="s">
        <v>2405</v>
      </c>
      <c r="C234" s="430">
        <v>4</v>
      </c>
      <c r="D234" s="430">
        <v>24</v>
      </c>
      <c r="E234" s="430">
        <v>2</v>
      </c>
      <c r="F234" s="430">
        <v>12</v>
      </c>
      <c r="G234" s="430">
        <v>2</v>
      </c>
      <c r="H234" s="430">
        <v>12</v>
      </c>
      <c r="I234" s="429" t="s">
        <v>2406</v>
      </c>
      <c r="J234" s="431" t="s">
        <v>2321</v>
      </c>
    </row>
    <row r="235" spans="1:10" s="384" customFormat="1" hidden="1" x14ac:dyDescent="0.2">
      <c r="A235" s="422">
        <v>6</v>
      </c>
      <c r="B235" s="429" t="s">
        <v>2407</v>
      </c>
      <c r="C235" s="430">
        <v>8</v>
      </c>
      <c r="D235" s="430">
        <v>24</v>
      </c>
      <c r="E235" s="430">
        <v>4</v>
      </c>
      <c r="F235" s="430">
        <v>12</v>
      </c>
      <c r="G235" s="430">
        <v>4</v>
      </c>
      <c r="H235" s="430">
        <v>12</v>
      </c>
      <c r="I235" s="429" t="s">
        <v>567</v>
      </c>
      <c r="J235" s="431" t="s">
        <v>2321</v>
      </c>
    </row>
    <row r="236" spans="1:10" s="384" customFormat="1" hidden="1" x14ac:dyDescent="0.2">
      <c r="A236" s="422">
        <v>7</v>
      </c>
      <c r="B236" s="429" t="s">
        <v>2408</v>
      </c>
      <c r="C236" s="430">
        <v>14</v>
      </c>
      <c r="D236" s="430">
        <v>60</v>
      </c>
      <c r="E236" s="430">
        <v>7</v>
      </c>
      <c r="F236" s="430">
        <v>30</v>
      </c>
      <c r="G236" s="430">
        <v>7</v>
      </c>
      <c r="H236" s="430">
        <v>30</v>
      </c>
      <c r="I236" s="429" t="s">
        <v>568</v>
      </c>
      <c r="J236" s="431" t="s">
        <v>2321</v>
      </c>
    </row>
    <row r="237" spans="1:10" s="384" customFormat="1" hidden="1" x14ac:dyDescent="0.2">
      <c r="A237" s="422">
        <v>8</v>
      </c>
      <c r="B237" s="429" t="s">
        <v>2409</v>
      </c>
      <c r="C237" s="430">
        <v>54</v>
      </c>
      <c r="D237" s="430">
        <v>258</v>
      </c>
      <c r="E237" s="430">
        <v>27</v>
      </c>
      <c r="F237" s="430">
        <v>129</v>
      </c>
      <c r="G237" s="430">
        <v>27</v>
      </c>
      <c r="H237" s="430">
        <v>129</v>
      </c>
      <c r="I237" s="429" t="s">
        <v>569</v>
      </c>
      <c r="J237" s="431" t="s">
        <v>2321</v>
      </c>
    </row>
    <row r="238" spans="1:10" s="384" customFormat="1" x14ac:dyDescent="0.2">
      <c r="A238" s="432">
        <v>2</v>
      </c>
      <c r="B238" s="433" t="s">
        <v>2410</v>
      </c>
      <c r="C238" s="434">
        <f t="shared" ref="C238:H238" si="1">SUM(C239,C247,C251,C261,C269,C275,C280,C286,C293,C300,C308,C321,C332,C345)</f>
        <v>1198</v>
      </c>
      <c r="D238" s="434">
        <f t="shared" si="1"/>
        <v>4373</v>
      </c>
      <c r="E238" s="434">
        <f t="shared" si="1"/>
        <v>561</v>
      </c>
      <c r="F238" s="434">
        <f t="shared" si="1"/>
        <v>1866</v>
      </c>
      <c r="G238" s="434">
        <f t="shared" si="1"/>
        <v>637</v>
      </c>
      <c r="H238" s="434">
        <f t="shared" si="1"/>
        <v>2507</v>
      </c>
      <c r="I238" s="433"/>
      <c r="J238" s="433"/>
    </row>
    <row r="239" spans="1:10" s="384" customFormat="1" hidden="1" x14ac:dyDescent="0.25">
      <c r="A239" s="435">
        <v>1</v>
      </c>
      <c r="B239" s="436" t="s">
        <v>1082</v>
      </c>
      <c r="C239" s="437">
        <f>SUM(C240:C246)</f>
        <v>28</v>
      </c>
      <c r="D239" s="437">
        <f>SUM(D240:D246)</f>
        <v>121</v>
      </c>
      <c r="E239" s="437">
        <f>SUM(E240:E246)</f>
        <v>28</v>
      </c>
      <c r="F239" s="437">
        <f>SUM(F240:F246)</f>
        <v>121</v>
      </c>
      <c r="G239" s="437"/>
      <c r="H239" s="437"/>
      <c r="I239" s="436"/>
      <c r="J239" s="436"/>
    </row>
    <row r="240" spans="1:10" s="384" customFormat="1" hidden="1" x14ac:dyDescent="0.25">
      <c r="A240" s="438"/>
      <c r="B240" s="439" t="s">
        <v>1085</v>
      </c>
      <c r="C240" s="440">
        <v>8</v>
      </c>
      <c r="D240" s="440">
        <v>38</v>
      </c>
      <c r="E240" s="440">
        <v>8</v>
      </c>
      <c r="F240" s="440">
        <v>38</v>
      </c>
      <c r="G240" s="440"/>
      <c r="H240" s="440"/>
      <c r="I240" s="439" t="s">
        <v>1072</v>
      </c>
      <c r="J240" s="439" t="s">
        <v>320</v>
      </c>
    </row>
    <row r="241" spans="1:10" s="384" customFormat="1" hidden="1" x14ac:dyDescent="0.25">
      <c r="A241" s="438"/>
      <c r="B241" s="439" t="s">
        <v>1090</v>
      </c>
      <c r="C241" s="440">
        <v>3</v>
      </c>
      <c r="D241" s="440">
        <v>15</v>
      </c>
      <c r="E241" s="440">
        <v>3</v>
      </c>
      <c r="F241" s="440">
        <v>15</v>
      </c>
      <c r="G241" s="440"/>
      <c r="H241" s="440"/>
      <c r="I241" s="439" t="s">
        <v>1072</v>
      </c>
      <c r="J241" s="439" t="s">
        <v>320</v>
      </c>
    </row>
    <row r="242" spans="1:10" s="384" customFormat="1" hidden="1" x14ac:dyDescent="0.25">
      <c r="A242" s="438"/>
      <c r="B242" s="439" t="s">
        <v>1091</v>
      </c>
      <c r="C242" s="440">
        <v>3</v>
      </c>
      <c r="D242" s="440">
        <v>12</v>
      </c>
      <c r="E242" s="440">
        <v>3</v>
      </c>
      <c r="F242" s="440">
        <v>12</v>
      </c>
      <c r="G242" s="440"/>
      <c r="H242" s="440"/>
      <c r="I242" s="439" t="s">
        <v>1072</v>
      </c>
      <c r="J242" s="439" t="s">
        <v>320</v>
      </c>
    </row>
    <row r="243" spans="1:10" s="384" customFormat="1" hidden="1" x14ac:dyDescent="0.25">
      <c r="A243" s="438"/>
      <c r="B243" s="439" t="s">
        <v>1083</v>
      </c>
      <c r="C243" s="440">
        <v>7</v>
      </c>
      <c r="D243" s="440">
        <v>28</v>
      </c>
      <c r="E243" s="440">
        <v>7</v>
      </c>
      <c r="F243" s="440">
        <v>28</v>
      </c>
      <c r="G243" s="440"/>
      <c r="H243" s="440"/>
      <c r="I243" s="439" t="s">
        <v>1072</v>
      </c>
      <c r="J243" s="439" t="s">
        <v>320</v>
      </c>
    </row>
    <row r="244" spans="1:10" s="384" customFormat="1" hidden="1" x14ac:dyDescent="0.25">
      <c r="A244" s="438"/>
      <c r="B244" s="439" t="s">
        <v>1086</v>
      </c>
      <c r="C244" s="440">
        <v>3</v>
      </c>
      <c r="D244" s="440">
        <v>11</v>
      </c>
      <c r="E244" s="440">
        <v>3</v>
      </c>
      <c r="F244" s="440">
        <v>11</v>
      </c>
      <c r="G244" s="440"/>
      <c r="H244" s="440"/>
      <c r="I244" s="439" t="s">
        <v>1072</v>
      </c>
      <c r="J244" s="439" t="s">
        <v>320</v>
      </c>
    </row>
    <row r="245" spans="1:10" s="384" customFormat="1" hidden="1" x14ac:dyDescent="0.25">
      <c r="A245" s="438"/>
      <c r="B245" s="439" t="s">
        <v>1079</v>
      </c>
      <c r="C245" s="440">
        <v>0</v>
      </c>
      <c r="D245" s="440">
        <v>0</v>
      </c>
      <c r="E245" s="440"/>
      <c r="F245" s="440"/>
      <c r="G245" s="440"/>
      <c r="H245" s="440"/>
      <c r="I245" s="439" t="s">
        <v>1072</v>
      </c>
      <c r="J245" s="439" t="s">
        <v>320</v>
      </c>
    </row>
    <row r="246" spans="1:10" s="384" customFormat="1" hidden="1" x14ac:dyDescent="0.25">
      <c r="A246" s="435"/>
      <c r="B246" s="439" t="s">
        <v>1088</v>
      </c>
      <c r="C246" s="440">
        <v>4</v>
      </c>
      <c r="D246" s="440">
        <v>17</v>
      </c>
      <c r="E246" s="440">
        <v>4</v>
      </c>
      <c r="F246" s="440">
        <v>17</v>
      </c>
      <c r="G246" s="440"/>
      <c r="H246" s="440"/>
      <c r="I246" s="439" t="s">
        <v>1072</v>
      </c>
      <c r="J246" s="439" t="s">
        <v>320</v>
      </c>
    </row>
    <row r="247" spans="1:10" s="384" customFormat="1" hidden="1" x14ac:dyDescent="0.25">
      <c r="A247" s="435">
        <v>2</v>
      </c>
      <c r="B247" s="436" t="s">
        <v>1081</v>
      </c>
      <c r="C247" s="437">
        <f>C248+C249+C250</f>
        <v>8</v>
      </c>
      <c r="D247" s="437">
        <f>D248+D249+D250</f>
        <v>21</v>
      </c>
      <c r="E247" s="437">
        <f>E248+E249+E250</f>
        <v>8</v>
      </c>
      <c r="F247" s="437">
        <f>F248+F249+F250</f>
        <v>21</v>
      </c>
      <c r="G247" s="437"/>
      <c r="H247" s="437"/>
      <c r="I247" s="436"/>
      <c r="J247" s="436"/>
    </row>
    <row r="248" spans="1:10" s="384" customFormat="1" hidden="1" x14ac:dyDescent="0.25">
      <c r="A248" s="435"/>
      <c r="B248" s="439" t="s">
        <v>342</v>
      </c>
      <c r="C248" s="440">
        <v>5</v>
      </c>
      <c r="D248" s="440">
        <v>15</v>
      </c>
      <c r="E248" s="440">
        <v>5</v>
      </c>
      <c r="F248" s="440">
        <v>15</v>
      </c>
      <c r="G248" s="440"/>
      <c r="H248" s="440"/>
      <c r="I248" s="439" t="s">
        <v>1097</v>
      </c>
      <c r="J248" s="439" t="s">
        <v>320</v>
      </c>
    </row>
    <row r="249" spans="1:10" s="384" customFormat="1" hidden="1" x14ac:dyDescent="0.25">
      <c r="A249" s="435"/>
      <c r="B249" s="439" t="s">
        <v>343</v>
      </c>
      <c r="C249" s="440">
        <v>2</v>
      </c>
      <c r="D249" s="440">
        <v>2</v>
      </c>
      <c r="E249" s="440">
        <v>2</v>
      </c>
      <c r="F249" s="440">
        <v>2</v>
      </c>
      <c r="G249" s="440"/>
      <c r="H249" s="440"/>
      <c r="I249" s="439" t="s">
        <v>2411</v>
      </c>
      <c r="J249" s="439" t="s">
        <v>2412</v>
      </c>
    </row>
    <row r="250" spans="1:10" s="384" customFormat="1" hidden="1" x14ac:dyDescent="0.25">
      <c r="A250" s="435"/>
      <c r="B250" s="439" t="s">
        <v>344</v>
      </c>
      <c r="C250" s="440">
        <v>1</v>
      </c>
      <c r="D250" s="440">
        <v>4</v>
      </c>
      <c r="E250" s="440">
        <v>1</v>
      </c>
      <c r="F250" s="440">
        <v>4</v>
      </c>
      <c r="G250" s="440"/>
      <c r="H250" s="440"/>
      <c r="I250" s="439" t="s">
        <v>1097</v>
      </c>
      <c r="J250" s="439" t="s">
        <v>2412</v>
      </c>
    </row>
    <row r="251" spans="1:10" s="384" customFormat="1" hidden="1" x14ac:dyDescent="0.25">
      <c r="A251" s="435">
        <v>4</v>
      </c>
      <c r="B251" s="436" t="s">
        <v>1058</v>
      </c>
      <c r="C251" s="437">
        <f>SUM(C252:C260)</f>
        <v>207</v>
      </c>
      <c r="D251" s="437">
        <f>SUM(D252:D260)</f>
        <v>652</v>
      </c>
      <c r="E251" s="437">
        <f>SUM(E252:E260)</f>
        <v>207</v>
      </c>
      <c r="F251" s="437">
        <f>SUM(F252:F260)</f>
        <v>652</v>
      </c>
      <c r="G251" s="437"/>
      <c r="H251" s="437"/>
      <c r="I251" s="436"/>
      <c r="J251" s="436"/>
    </row>
    <row r="252" spans="1:10" s="384" customFormat="1" hidden="1" x14ac:dyDescent="0.25">
      <c r="A252" s="435"/>
      <c r="B252" s="439" t="s">
        <v>1059</v>
      </c>
      <c r="C252" s="440">
        <v>149</v>
      </c>
      <c r="D252" s="440">
        <v>460</v>
      </c>
      <c r="E252" s="440">
        <v>149</v>
      </c>
      <c r="F252" s="440">
        <v>460</v>
      </c>
      <c r="G252" s="440"/>
      <c r="H252" s="440"/>
      <c r="I252" s="439" t="s">
        <v>2413</v>
      </c>
      <c r="J252" s="439" t="s">
        <v>2414</v>
      </c>
    </row>
    <row r="253" spans="1:10" s="384" customFormat="1" hidden="1" x14ac:dyDescent="0.25">
      <c r="A253" s="435"/>
      <c r="B253" s="439" t="s">
        <v>1060</v>
      </c>
      <c r="C253" s="440">
        <v>9</v>
      </c>
      <c r="D253" s="440">
        <v>36</v>
      </c>
      <c r="E253" s="440">
        <v>9</v>
      </c>
      <c r="F253" s="440">
        <v>36</v>
      </c>
      <c r="G253" s="440"/>
      <c r="H253" s="440"/>
      <c r="I253" s="439" t="s">
        <v>1072</v>
      </c>
      <c r="J253" s="439" t="s">
        <v>2414</v>
      </c>
    </row>
    <row r="254" spans="1:10" s="384" customFormat="1" hidden="1" x14ac:dyDescent="0.25">
      <c r="A254" s="435"/>
      <c r="B254" s="439" t="s">
        <v>2415</v>
      </c>
      <c r="C254" s="440">
        <v>9</v>
      </c>
      <c r="D254" s="440">
        <v>33</v>
      </c>
      <c r="E254" s="440">
        <v>9</v>
      </c>
      <c r="F254" s="440">
        <v>33</v>
      </c>
      <c r="G254" s="440"/>
      <c r="H254" s="440"/>
      <c r="I254" s="439" t="s">
        <v>1072</v>
      </c>
      <c r="J254" s="439" t="s">
        <v>2414</v>
      </c>
    </row>
    <row r="255" spans="1:10" s="384" customFormat="1" hidden="1" x14ac:dyDescent="0.25">
      <c r="A255" s="435"/>
      <c r="B255" s="439" t="s">
        <v>2416</v>
      </c>
      <c r="C255" s="440">
        <v>2</v>
      </c>
      <c r="D255" s="440">
        <v>9</v>
      </c>
      <c r="E255" s="440">
        <v>2</v>
      </c>
      <c r="F255" s="440">
        <v>9</v>
      </c>
      <c r="G255" s="440"/>
      <c r="H255" s="440"/>
      <c r="I255" s="439" t="s">
        <v>2417</v>
      </c>
      <c r="J255" s="439" t="s">
        <v>2414</v>
      </c>
    </row>
    <row r="256" spans="1:10" s="384" customFormat="1" hidden="1" x14ac:dyDescent="0.25">
      <c r="A256" s="435"/>
      <c r="B256" s="439" t="s">
        <v>1064</v>
      </c>
      <c r="C256" s="440">
        <v>6</v>
      </c>
      <c r="D256" s="440">
        <v>22</v>
      </c>
      <c r="E256" s="440">
        <v>6</v>
      </c>
      <c r="F256" s="440">
        <v>22</v>
      </c>
      <c r="G256" s="440"/>
      <c r="H256" s="440"/>
      <c r="I256" s="439" t="s">
        <v>1072</v>
      </c>
      <c r="J256" s="439" t="s">
        <v>2414</v>
      </c>
    </row>
    <row r="257" spans="1:10" s="384" customFormat="1" hidden="1" x14ac:dyDescent="0.25">
      <c r="A257" s="435"/>
      <c r="B257" s="439" t="s">
        <v>1065</v>
      </c>
      <c r="C257" s="440">
        <v>4</v>
      </c>
      <c r="D257" s="440">
        <v>19</v>
      </c>
      <c r="E257" s="440">
        <v>4</v>
      </c>
      <c r="F257" s="440">
        <v>19</v>
      </c>
      <c r="G257" s="440"/>
      <c r="H257" s="440"/>
      <c r="I257" s="439" t="s">
        <v>2418</v>
      </c>
      <c r="J257" s="439" t="s">
        <v>2414</v>
      </c>
    </row>
    <row r="258" spans="1:10" s="384" customFormat="1" hidden="1" x14ac:dyDescent="0.25">
      <c r="A258" s="435"/>
      <c r="B258" s="439" t="s">
        <v>1066</v>
      </c>
      <c r="C258" s="440">
        <v>6</v>
      </c>
      <c r="D258" s="440">
        <v>22</v>
      </c>
      <c r="E258" s="440">
        <v>6</v>
      </c>
      <c r="F258" s="440">
        <v>22</v>
      </c>
      <c r="G258" s="440"/>
      <c r="H258" s="440"/>
      <c r="I258" s="439" t="s">
        <v>2419</v>
      </c>
      <c r="J258" s="439" t="s">
        <v>2414</v>
      </c>
    </row>
    <row r="259" spans="1:10" s="384" customFormat="1" hidden="1" x14ac:dyDescent="0.25">
      <c r="A259" s="435"/>
      <c r="B259" s="439" t="s">
        <v>1068</v>
      </c>
      <c r="C259" s="440">
        <v>5</v>
      </c>
      <c r="D259" s="440">
        <v>18</v>
      </c>
      <c r="E259" s="440">
        <v>5</v>
      </c>
      <c r="F259" s="440">
        <v>18</v>
      </c>
      <c r="G259" s="440"/>
      <c r="H259" s="440"/>
      <c r="I259" s="439" t="s">
        <v>2417</v>
      </c>
      <c r="J259" s="439" t="s">
        <v>2414</v>
      </c>
    </row>
    <row r="260" spans="1:10" s="384" customFormat="1" hidden="1" x14ac:dyDescent="0.25">
      <c r="A260" s="435"/>
      <c r="B260" s="439" t="s">
        <v>1069</v>
      </c>
      <c r="C260" s="440">
        <v>17</v>
      </c>
      <c r="D260" s="440">
        <v>33</v>
      </c>
      <c r="E260" s="440">
        <v>17</v>
      </c>
      <c r="F260" s="440">
        <v>33</v>
      </c>
      <c r="G260" s="440"/>
      <c r="H260" s="440"/>
      <c r="I260" s="439" t="s">
        <v>1072</v>
      </c>
      <c r="J260" s="439" t="s">
        <v>2414</v>
      </c>
    </row>
    <row r="261" spans="1:10" s="384" customFormat="1" hidden="1" x14ac:dyDescent="0.25">
      <c r="A261" s="435">
        <v>5</v>
      </c>
      <c r="B261" s="436" t="s">
        <v>1037</v>
      </c>
      <c r="C261" s="437">
        <f t="shared" ref="C261:H261" si="2">SUM(C262:C268)</f>
        <v>42</v>
      </c>
      <c r="D261" s="437">
        <f t="shared" si="2"/>
        <v>155</v>
      </c>
      <c r="E261" s="437">
        <f t="shared" si="2"/>
        <v>38</v>
      </c>
      <c r="F261" s="437">
        <f t="shared" si="2"/>
        <v>142</v>
      </c>
      <c r="G261" s="437">
        <f t="shared" si="2"/>
        <v>4</v>
      </c>
      <c r="H261" s="437">
        <f t="shared" si="2"/>
        <v>13</v>
      </c>
      <c r="I261" s="436"/>
      <c r="J261" s="436"/>
    </row>
    <row r="262" spans="1:10" s="384" customFormat="1" hidden="1" x14ac:dyDescent="0.25">
      <c r="A262" s="435"/>
      <c r="B262" s="439" t="s">
        <v>2420</v>
      </c>
      <c r="C262" s="440">
        <v>6</v>
      </c>
      <c r="D262" s="440">
        <v>13</v>
      </c>
      <c r="E262" s="440">
        <v>6</v>
      </c>
      <c r="F262" s="440">
        <v>13</v>
      </c>
      <c r="G262" s="440"/>
      <c r="H262" s="440"/>
      <c r="I262" s="439" t="s">
        <v>2421</v>
      </c>
      <c r="J262" s="439" t="s">
        <v>2422</v>
      </c>
    </row>
    <row r="263" spans="1:10" s="384" customFormat="1" hidden="1" x14ac:dyDescent="0.25">
      <c r="A263" s="435"/>
      <c r="B263" s="439" t="s">
        <v>2423</v>
      </c>
      <c r="C263" s="440">
        <v>15</v>
      </c>
      <c r="D263" s="440">
        <v>55</v>
      </c>
      <c r="E263" s="440">
        <v>15</v>
      </c>
      <c r="F263" s="440">
        <v>55</v>
      </c>
      <c r="G263" s="440"/>
      <c r="H263" s="440"/>
      <c r="I263" s="439" t="s">
        <v>2421</v>
      </c>
      <c r="J263" s="439" t="s">
        <v>2422</v>
      </c>
    </row>
    <row r="264" spans="1:10" s="384" customFormat="1" hidden="1" x14ac:dyDescent="0.25">
      <c r="A264" s="435"/>
      <c r="B264" s="439" t="s">
        <v>2424</v>
      </c>
      <c r="C264" s="440">
        <v>6</v>
      </c>
      <c r="D264" s="440">
        <v>27</v>
      </c>
      <c r="E264" s="440">
        <v>6</v>
      </c>
      <c r="F264" s="440">
        <v>27</v>
      </c>
      <c r="G264" s="440"/>
      <c r="H264" s="440"/>
      <c r="I264" s="439" t="s">
        <v>2421</v>
      </c>
      <c r="J264" s="439" t="s">
        <v>2422</v>
      </c>
    </row>
    <row r="265" spans="1:10" s="384" customFormat="1" hidden="1" x14ac:dyDescent="0.25">
      <c r="A265" s="435"/>
      <c r="B265" s="439" t="s">
        <v>2425</v>
      </c>
      <c r="C265" s="440">
        <v>1</v>
      </c>
      <c r="D265" s="440">
        <v>4</v>
      </c>
      <c r="E265" s="440">
        <v>1</v>
      </c>
      <c r="F265" s="440">
        <v>4</v>
      </c>
      <c r="G265" s="440"/>
      <c r="H265" s="440"/>
      <c r="I265" s="439" t="s">
        <v>2421</v>
      </c>
      <c r="J265" s="439" t="s">
        <v>2422</v>
      </c>
    </row>
    <row r="266" spans="1:10" s="384" customFormat="1" hidden="1" x14ac:dyDescent="0.25">
      <c r="A266" s="435"/>
      <c r="B266" s="439" t="s">
        <v>2426</v>
      </c>
      <c r="C266" s="440">
        <v>2</v>
      </c>
      <c r="D266" s="440">
        <v>8</v>
      </c>
      <c r="E266" s="440">
        <v>2</v>
      </c>
      <c r="F266" s="440">
        <v>8</v>
      </c>
      <c r="G266" s="440"/>
      <c r="H266" s="440"/>
      <c r="I266" s="439" t="s">
        <v>2421</v>
      </c>
      <c r="J266" s="439"/>
    </row>
    <row r="267" spans="1:10" s="384" customFormat="1" hidden="1" x14ac:dyDescent="0.25">
      <c r="A267" s="435"/>
      <c r="B267" s="439" t="s">
        <v>2427</v>
      </c>
      <c r="C267" s="440">
        <v>8</v>
      </c>
      <c r="D267" s="440">
        <v>35</v>
      </c>
      <c r="E267" s="440">
        <v>8</v>
      </c>
      <c r="F267" s="440">
        <v>35</v>
      </c>
      <c r="G267" s="440"/>
      <c r="H267" s="440"/>
      <c r="I267" s="439" t="s">
        <v>2421</v>
      </c>
      <c r="J267" s="439"/>
    </row>
    <row r="268" spans="1:10" s="384" customFormat="1" hidden="1" x14ac:dyDescent="0.25">
      <c r="A268" s="435"/>
      <c r="B268" s="439" t="s">
        <v>2428</v>
      </c>
      <c r="C268" s="440">
        <v>4</v>
      </c>
      <c r="D268" s="440">
        <v>13</v>
      </c>
      <c r="E268" s="440"/>
      <c r="F268" s="440"/>
      <c r="G268" s="440">
        <v>4</v>
      </c>
      <c r="H268" s="440">
        <v>13</v>
      </c>
      <c r="I268" s="439" t="s">
        <v>2429</v>
      </c>
      <c r="J268" s="439"/>
    </row>
    <row r="269" spans="1:10" s="384" customFormat="1" hidden="1" x14ac:dyDescent="0.25">
      <c r="A269" s="435">
        <v>6</v>
      </c>
      <c r="B269" s="436" t="s">
        <v>1110</v>
      </c>
      <c r="C269" s="437">
        <f>SUM(C270:C274)</f>
        <v>45</v>
      </c>
      <c r="D269" s="437">
        <f>SUM(D270:D274)</f>
        <v>167</v>
      </c>
      <c r="E269" s="437">
        <f>SUM(E270:E274)</f>
        <v>45</v>
      </c>
      <c r="F269" s="437">
        <f>SUM(F270:F274)</f>
        <v>167</v>
      </c>
      <c r="G269" s="437"/>
      <c r="H269" s="437"/>
      <c r="I269" s="436"/>
      <c r="J269" s="436"/>
    </row>
    <row r="270" spans="1:10" s="384" customFormat="1" hidden="1" x14ac:dyDescent="0.25">
      <c r="A270" s="435"/>
      <c r="B270" s="439" t="s">
        <v>342</v>
      </c>
      <c r="C270" s="440">
        <v>8</v>
      </c>
      <c r="D270" s="440">
        <v>32</v>
      </c>
      <c r="E270" s="440">
        <f t="shared" ref="E270:F274" si="3">C270</f>
        <v>8</v>
      </c>
      <c r="F270" s="440">
        <f t="shared" si="3"/>
        <v>32</v>
      </c>
      <c r="G270" s="440"/>
      <c r="H270" s="440"/>
      <c r="I270" s="439" t="s">
        <v>2421</v>
      </c>
      <c r="J270" s="439" t="s">
        <v>2422</v>
      </c>
    </row>
    <row r="271" spans="1:10" s="384" customFormat="1" hidden="1" x14ac:dyDescent="0.25">
      <c r="A271" s="435"/>
      <c r="B271" s="439" t="s">
        <v>343</v>
      </c>
      <c r="C271" s="440">
        <v>4</v>
      </c>
      <c r="D271" s="440">
        <v>11</v>
      </c>
      <c r="E271" s="440">
        <f t="shared" si="3"/>
        <v>4</v>
      </c>
      <c r="F271" s="440">
        <f t="shared" si="3"/>
        <v>11</v>
      </c>
      <c r="G271" s="440"/>
      <c r="H271" s="440"/>
      <c r="I271" s="439"/>
      <c r="J271" s="439"/>
    </row>
    <row r="272" spans="1:10" s="384" customFormat="1" hidden="1" x14ac:dyDescent="0.25">
      <c r="A272" s="435"/>
      <c r="B272" s="439" t="s">
        <v>344</v>
      </c>
      <c r="C272" s="440">
        <v>19</v>
      </c>
      <c r="D272" s="440">
        <v>77</v>
      </c>
      <c r="E272" s="440">
        <f t="shared" si="3"/>
        <v>19</v>
      </c>
      <c r="F272" s="440">
        <f t="shared" si="3"/>
        <v>77</v>
      </c>
      <c r="G272" s="440"/>
      <c r="H272" s="440"/>
      <c r="I272" s="439" t="s">
        <v>2421</v>
      </c>
      <c r="J272" s="439" t="s">
        <v>2422</v>
      </c>
    </row>
    <row r="273" spans="1:10" s="384" customFormat="1" hidden="1" x14ac:dyDescent="0.25">
      <c r="A273" s="435"/>
      <c r="B273" s="439" t="s">
        <v>350</v>
      </c>
      <c r="C273" s="440">
        <v>6</v>
      </c>
      <c r="D273" s="440">
        <v>23</v>
      </c>
      <c r="E273" s="440">
        <f t="shared" si="3"/>
        <v>6</v>
      </c>
      <c r="F273" s="440">
        <f t="shared" si="3"/>
        <v>23</v>
      </c>
      <c r="G273" s="440"/>
      <c r="H273" s="440"/>
      <c r="I273" s="439" t="s">
        <v>2421</v>
      </c>
      <c r="J273" s="439" t="s">
        <v>2422</v>
      </c>
    </row>
    <row r="274" spans="1:10" s="384" customFormat="1" hidden="1" x14ac:dyDescent="0.25">
      <c r="A274" s="435"/>
      <c r="B274" s="439" t="s">
        <v>1093</v>
      </c>
      <c r="C274" s="440">
        <v>8</v>
      </c>
      <c r="D274" s="440">
        <v>24</v>
      </c>
      <c r="E274" s="440">
        <f t="shared" si="3"/>
        <v>8</v>
      </c>
      <c r="F274" s="440">
        <f t="shared" si="3"/>
        <v>24</v>
      </c>
      <c r="G274" s="440"/>
      <c r="H274" s="440"/>
      <c r="I274" s="439" t="s">
        <v>2421</v>
      </c>
      <c r="J274" s="439" t="s">
        <v>2422</v>
      </c>
    </row>
    <row r="275" spans="1:10" s="384" customFormat="1" hidden="1" x14ac:dyDescent="0.25">
      <c r="A275" s="435">
        <v>7</v>
      </c>
      <c r="B275" s="436" t="s">
        <v>1004</v>
      </c>
      <c r="C275" s="437">
        <f t="shared" ref="C275:H275" si="4">SUM(C276:C279)</f>
        <v>36</v>
      </c>
      <c r="D275" s="437">
        <f t="shared" si="4"/>
        <v>101</v>
      </c>
      <c r="E275" s="437">
        <f t="shared" si="4"/>
        <v>36</v>
      </c>
      <c r="F275" s="437">
        <f t="shared" si="4"/>
        <v>101</v>
      </c>
      <c r="G275" s="437">
        <f t="shared" si="4"/>
        <v>0</v>
      </c>
      <c r="H275" s="437">
        <f t="shared" si="4"/>
        <v>0</v>
      </c>
      <c r="I275" s="436"/>
      <c r="J275" s="436"/>
    </row>
    <row r="276" spans="1:10" s="384" customFormat="1" hidden="1" x14ac:dyDescent="0.25">
      <c r="A276" s="435"/>
      <c r="B276" s="439" t="s">
        <v>2430</v>
      </c>
      <c r="C276" s="440">
        <v>12</v>
      </c>
      <c r="D276" s="440">
        <v>21</v>
      </c>
      <c r="E276" s="440">
        <v>12</v>
      </c>
      <c r="F276" s="440">
        <v>21</v>
      </c>
      <c r="G276" s="440"/>
      <c r="H276" s="440"/>
      <c r="I276" s="439" t="s">
        <v>2421</v>
      </c>
      <c r="J276" s="439" t="s">
        <v>320</v>
      </c>
    </row>
    <row r="277" spans="1:10" s="384" customFormat="1" hidden="1" x14ac:dyDescent="0.25">
      <c r="A277" s="435"/>
      <c r="B277" s="439" t="s">
        <v>2431</v>
      </c>
      <c r="C277" s="440">
        <v>11</v>
      </c>
      <c r="D277" s="440">
        <v>23</v>
      </c>
      <c r="E277" s="440">
        <v>11</v>
      </c>
      <c r="F277" s="440">
        <v>23</v>
      </c>
      <c r="G277" s="440"/>
      <c r="H277" s="440"/>
      <c r="I277" s="439" t="s">
        <v>2421</v>
      </c>
      <c r="J277" s="439" t="s">
        <v>320</v>
      </c>
    </row>
    <row r="278" spans="1:10" s="384" customFormat="1" hidden="1" x14ac:dyDescent="0.25">
      <c r="A278" s="435"/>
      <c r="B278" s="439" t="s">
        <v>2432</v>
      </c>
      <c r="C278" s="440">
        <v>5</v>
      </c>
      <c r="D278" s="440">
        <v>13</v>
      </c>
      <c r="E278" s="440">
        <v>5</v>
      </c>
      <c r="F278" s="440">
        <v>13</v>
      </c>
      <c r="G278" s="440"/>
      <c r="H278" s="440"/>
      <c r="I278" s="439" t="s">
        <v>2421</v>
      </c>
      <c r="J278" s="439" t="s">
        <v>320</v>
      </c>
    </row>
    <row r="279" spans="1:10" s="384" customFormat="1" hidden="1" x14ac:dyDescent="0.25">
      <c r="A279" s="435"/>
      <c r="B279" s="439" t="s">
        <v>2433</v>
      </c>
      <c r="C279" s="440">
        <v>8</v>
      </c>
      <c r="D279" s="440">
        <v>44</v>
      </c>
      <c r="E279" s="440">
        <v>8</v>
      </c>
      <c r="F279" s="440">
        <v>44</v>
      </c>
      <c r="G279" s="440"/>
      <c r="H279" s="440"/>
      <c r="I279" s="439" t="s">
        <v>2421</v>
      </c>
      <c r="J279" s="439" t="s">
        <v>320</v>
      </c>
    </row>
    <row r="280" spans="1:10" s="384" customFormat="1" hidden="1" x14ac:dyDescent="0.25">
      <c r="A280" s="435">
        <v>8</v>
      </c>
      <c r="B280" s="436" t="s">
        <v>2434</v>
      </c>
      <c r="C280" s="437">
        <f t="shared" ref="C280:H280" si="5">SUM(C281:C285)</f>
        <v>58</v>
      </c>
      <c r="D280" s="437">
        <f t="shared" si="5"/>
        <v>224</v>
      </c>
      <c r="E280" s="437">
        <f t="shared" si="5"/>
        <v>3</v>
      </c>
      <c r="F280" s="437">
        <f t="shared" si="5"/>
        <v>16</v>
      </c>
      <c r="G280" s="437">
        <f t="shared" si="5"/>
        <v>55</v>
      </c>
      <c r="H280" s="437">
        <f t="shared" si="5"/>
        <v>208</v>
      </c>
      <c r="I280" s="436"/>
      <c r="J280" s="436"/>
    </row>
    <row r="281" spans="1:10" s="384" customFormat="1" hidden="1" x14ac:dyDescent="0.25">
      <c r="A281" s="435"/>
      <c r="B281" s="439" t="s">
        <v>2435</v>
      </c>
      <c r="C281" s="440">
        <v>5</v>
      </c>
      <c r="D281" s="440">
        <v>19</v>
      </c>
      <c r="E281" s="440"/>
      <c r="F281" s="440"/>
      <c r="G281" s="440">
        <v>5</v>
      </c>
      <c r="H281" s="440">
        <v>19</v>
      </c>
      <c r="I281" s="439" t="s">
        <v>2436</v>
      </c>
      <c r="J281" s="439" t="s">
        <v>2414</v>
      </c>
    </row>
    <row r="282" spans="1:10" s="384" customFormat="1" hidden="1" x14ac:dyDescent="0.25">
      <c r="A282" s="435"/>
      <c r="B282" s="439" t="s">
        <v>2437</v>
      </c>
      <c r="C282" s="440">
        <v>24</v>
      </c>
      <c r="D282" s="440">
        <v>87</v>
      </c>
      <c r="E282" s="440"/>
      <c r="F282" s="440"/>
      <c r="G282" s="440">
        <v>24</v>
      </c>
      <c r="H282" s="440">
        <v>87</v>
      </c>
      <c r="I282" s="439" t="s">
        <v>2438</v>
      </c>
      <c r="J282" s="439" t="s">
        <v>2414</v>
      </c>
    </row>
    <row r="283" spans="1:10" s="384" customFormat="1" hidden="1" x14ac:dyDescent="0.25">
      <c r="A283" s="435"/>
      <c r="B283" s="439" t="s">
        <v>2439</v>
      </c>
      <c r="C283" s="440">
        <v>11</v>
      </c>
      <c r="D283" s="440">
        <v>51</v>
      </c>
      <c r="E283" s="440"/>
      <c r="F283" s="440"/>
      <c r="G283" s="440">
        <v>11</v>
      </c>
      <c r="H283" s="440">
        <v>51</v>
      </c>
      <c r="I283" s="439" t="s">
        <v>2438</v>
      </c>
      <c r="J283" s="439" t="s">
        <v>2414</v>
      </c>
    </row>
    <row r="284" spans="1:10" s="384" customFormat="1" hidden="1" x14ac:dyDescent="0.25">
      <c r="A284" s="435"/>
      <c r="B284" s="439" t="s">
        <v>2440</v>
      </c>
      <c r="C284" s="440">
        <v>15</v>
      </c>
      <c r="D284" s="440">
        <v>51</v>
      </c>
      <c r="E284" s="440"/>
      <c r="F284" s="440"/>
      <c r="G284" s="440">
        <v>15</v>
      </c>
      <c r="H284" s="440">
        <v>51</v>
      </c>
      <c r="I284" s="439" t="s">
        <v>2438</v>
      </c>
      <c r="J284" s="439" t="s">
        <v>2414</v>
      </c>
    </row>
    <row r="285" spans="1:10" s="384" customFormat="1" hidden="1" x14ac:dyDescent="0.25">
      <c r="A285" s="435"/>
      <c r="B285" s="439" t="s">
        <v>2441</v>
      </c>
      <c r="C285" s="440">
        <v>3</v>
      </c>
      <c r="D285" s="440">
        <v>16</v>
      </c>
      <c r="E285" s="440">
        <v>3</v>
      </c>
      <c r="F285" s="440">
        <v>16</v>
      </c>
      <c r="G285" s="440"/>
      <c r="H285" s="440"/>
      <c r="I285" s="439" t="s">
        <v>1097</v>
      </c>
      <c r="J285" s="439" t="s">
        <v>2414</v>
      </c>
    </row>
    <row r="286" spans="1:10" s="384" customFormat="1" hidden="1" x14ac:dyDescent="0.25">
      <c r="A286" s="435">
        <v>9</v>
      </c>
      <c r="B286" s="436" t="s">
        <v>2442</v>
      </c>
      <c r="C286" s="437">
        <v>370</v>
      </c>
      <c r="D286" s="437">
        <v>1572</v>
      </c>
      <c r="E286" s="437">
        <v>0</v>
      </c>
      <c r="F286" s="437">
        <v>0</v>
      </c>
      <c r="G286" s="437">
        <v>370</v>
      </c>
      <c r="H286" s="437">
        <v>1572</v>
      </c>
      <c r="I286" s="436"/>
      <c r="J286" s="436"/>
    </row>
    <row r="287" spans="1:10" s="384" customFormat="1" hidden="1" x14ac:dyDescent="0.25">
      <c r="A287" s="435"/>
      <c r="B287" s="439" t="s">
        <v>2443</v>
      </c>
      <c r="C287" s="440">
        <v>67</v>
      </c>
      <c r="D287" s="440">
        <v>299</v>
      </c>
      <c r="E287" s="440"/>
      <c r="F287" s="440"/>
      <c r="G287" s="440">
        <v>67</v>
      </c>
      <c r="H287" s="440">
        <v>299</v>
      </c>
      <c r="I287" s="439" t="s">
        <v>2444</v>
      </c>
      <c r="J287" s="439" t="s">
        <v>320</v>
      </c>
    </row>
    <row r="288" spans="1:10" s="384" customFormat="1" hidden="1" x14ac:dyDescent="0.25">
      <c r="A288" s="435"/>
      <c r="B288" s="439" t="s">
        <v>2445</v>
      </c>
      <c r="C288" s="440">
        <v>163</v>
      </c>
      <c r="D288" s="440">
        <v>746</v>
      </c>
      <c r="E288" s="440"/>
      <c r="F288" s="440"/>
      <c r="G288" s="440">
        <v>163</v>
      </c>
      <c r="H288" s="440">
        <v>746</v>
      </c>
      <c r="I288" s="439" t="s">
        <v>2446</v>
      </c>
      <c r="J288" s="439" t="s">
        <v>320</v>
      </c>
    </row>
    <row r="289" spans="1:10" s="384" customFormat="1" hidden="1" x14ac:dyDescent="0.25">
      <c r="A289" s="435"/>
      <c r="B289" s="439" t="s">
        <v>2447</v>
      </c>
      <c r="C289" s="440">
        <v>47</v>
      </c>
      <c r="D289" s="440">
        <v>183</v>
      </c>
      <c r="E289" s="440"/>
      <c r="F289" s="440"/>
      <c r="G289" s="440">
        <v>47</v>
      </c>
      <c r="H289" s="440">
        <v>183</v>
      </c>
      <c r="I289" s="439" t="s">
        <v>1000</v>
      </c>
      <c r="J289" s="439" t="s">
        <v>320</v>
      </c>
    </row>
    <row r="290" spans="1:10" s="384" customFormat="1" hidden="1" x14ac:dyDescent="0.25">
      <c r="A290" s="435"/>
      <c r="B290" s="439" t="s">
        <v>2448</v>
      </c>
      <c r="C290" s="440">
        <v>15</v>
      </c>
      <c r="D290" s="440">
        <v>48</v>
      </c>
      <c r="E290" s="440"/>
      <c r="F290" s="440"/>
      <c r="G290" s="440">
        <v>15</v>
      </c>
      <c r="H290" s="440">
        <v>48</v>
      </c>
      <c r="I290" s="439" t="s">
        <v>2449</v>
      </c>
      <c r="J290" s="439" t="s">
        <v>320</v>
      </c>
    </row>
    <row r="291" spans="1:10" s="384" customFormat="1" hidden="1" x14ac:dyDescent="0.25">
      <c r="A291" s="435"/>
      <c r="B291" s="439" t="s">
        <v>2450</v>
      </c>
      <c r="C291" s="440">
        <v>28</v>
      </c>
      <c r="D291" s="440">
        <v>125</v>
      </c>
      <c r="E291" s="440"/>
      <c r="F291" s="440"/>
      <c r="G291" s="440">
        <v>28</v>
      </c>
      <c r="H291" s="440">
        <v>125</v>
      </c>
      <c r="I291" s="439" t="s">
        <v>2449</v>
      </c>
      <c r="J291" s="439" t="s">
        <v>320</v>
      </c>
    </row>
    <row r="292" spans="1:10" s="384" customFormat="1" hidden="1" x14ac:dyDescent="0.25">
      <c r="A292" s="435"/>
      <c r="B292" s="439" t="s">
        <v>2451</v>
      </c>
      <c r="C292" s="440">
        <v>50</v>
      </c>
      <c r="D292" s="440">
        <v>170</v>
      </c>
      <c r="E292" s="440"/>
      <c r="F292" s="440"/>
      <c r="G292" s="440">
        <v>50</v>
      </c>
      <c r="H292" s="440">
        <v>170</v>
      </c>
      <c r="I292" s="439" t="s">
        <v>1000</v>
      </c>
      <c r="J292" s="439" t="s">
        <v>320</v>
      </c>
    </row>
    <row r="293" spans="1:10" s="384" customFormat="1" hidden="1" x14ac:dyDescent="0.25">
      <c r="A293" s="435">
        <v>10</v>
      </c>
      <c r="B293" s="436" t="s">
        <v>1103</v>
      </c>
      <c r="C293" s="437">
        <f t="shared" ref="C293:H293" si="6">SUM(C294:C299)</f>
        <v>81</v>
      </c>
      <c r="D293" s="437">
        <f t="shared" si="6"/>
        <v>308</v>
      </c>
      <c r="E293" s="437">
        <f t="shared" si="6"/>
        <v>26</v>
      </c>
      <c r="F293" s="437">
        <f t="shared" si="6"/>
        <v>78</v>
      </c>
      <c r="G293" s="437">
        <f t="shared" si="6"/>
        <v>55</v>
      </c>
      <c r="H293" s="437">
        <f t="shared" si="6"/>
        <v>230</v>
      </c>
      <c r="I293" s="436"/>
      <c r="J293" s="436"/>
    </row>
    <row r="294" spans="1:10" s="384" customFormat="1" hidden="1" x14ac:dyDescent="0.25">
      <c r="A294" s="435"/>
      <c r="B294" s="439" t="s">
        <v>2452</v>
      </c>
      <c r="C294" s="440">
        <v>7</v>
      </c>
      <c r="D294" s="440">
        <v>26</v>
      </c>
      <c r="E294" s="440"/>
      <c r="F294" s="440"/>
      <c r="G294" s="440">
        <v>7</v>
      </c>
      <c r="H294" s="440">
        <v>26</v>
      </c>
      <c r="I294" s="439" t="s">
        <v>2453</v>
      </c>
      <c r="J294" s="439" t="s">
        <v>320</v>
      </c>
    </row>
    <row r="295" spans="1:10" s="384" customFormat="1" hidden="1" x14ac:dyDescent="0.25">
      <c r="A295" s="435"/>
      <c r="B295" s="439" t="s">
        <v>1104</v>
      </c>
      <c r="C295" s="440">
        <v>8</v>
      </c>
      <c r="D295" s="440">
        <v>12</v>
      </c>
      <c r="E295" s="440">
        <v>8</v>
      </c>
      <c r="F295" s="440">
        <v>12</v>
      </c>
      <c r="G295" s="440"/>
      <c r="H295" s="440"/>
      <c r="I295" s="439" t="s">
        <v>1072</v>
      </c>
      <c r="J295" s="439" t="s">
        <v>320</v>
      </c>
    </row>
    <row r="296" spans="1:10" s="384" customFormat="1" hidden="1" x14ac:dyDescent="0.25">
      <c r="A296" s="435"/>
      <c r="B296" s="439" t="s">
        <v>1106</v>
      </c>
      <c r="C296" s="440">
        <v>12</v>
      </c>
      <c r="D296" s="440">
        <v>45</v>
      </c>
      <c r="E296" s="440">
        <v>12</v>
      </c>
      <c r="F296" s="440">
        <v>45</v>
      </c>
      <c r="G296" s="440"/>
      <c r="H296" s="440"/>
      <c r="I296" s="439" t="s">
        <v>1072</v>
      </c>
      <c r="J296" s="439" t="s">
        <v>320</v>
      </c>
    </row>
    <row r="297" spans="1:10" s="384" customFormat="1" hidden="1" x14ac:dyDescent="0.25">
      <c r="A297" s="435"/>
      <c r="B297" s="439" t="s">
        <v>1105</v>
      </c>
      <c r="C297" s="440">
        <v>6</v>
      </c>
      <c r="D297" s="440">
        <v>21</v>
      </c>
      <c r="E297" s="440">
        <v>6</v>
      </c>
      <c r="F297" s="440">
        <v>21</v>
      </c>
      <c r="G297" s="440"/>
      <c r="H297" s="440"/>
      <c r="I297" s="439" t="s">
        <v>1072</v>
      </c>
      <c r="J297" s="439" t="s">
        <v>320</v>
      </c>
    </row>
    <row r="298" spans="1:10" s="384" customFormat="1" hidden="1" x14ac:dyDescent="0.25">
      <c r="A298" s="435"/>
      <c r="B298" s="439" t="s">
        <v>1107</v>
      </c>
      <c r="C298" s="440">
        <v>34</v>
      </c>
      <c r="D298" s="440">
        <v>145</v>
      </c>
      <c r="E298" s="440"/>
      <c r="F298" s="440"/>
      <c r="G298" s="440">
        <v>34</v>
      </c>
      <c r="H298" s="440">
        <v>145</v>
      </c>
      <c r="I298" s="439" t="s">
        <v>2454</v>
      </c>
      <c r="J298" s="439" t="s">
        <v>320</v>
      </c>
    </row>
    <row r="299" spans="1:10" s="384" customFormat="1" hidden="1" x14ac:dyDescent="0.25">
      <c r="A299" s="435"/>
      <c r="B299" s="439" t="s">
        <v>1108</v>
      </c>
      <c r="C299" s="440">
        <v>14</v>
      </c>
      <c r="D299" s="440">
        <v>59</v>
      </c>
      <c r="E299" s="440"/>
      <c r="F299" s="440"/>
      <c r="G299" s="440">
        <v>14</v>
      </c>
      <c r="H299" s="440">
        <v>59</v>
      </c>
      <c r="I299" s="439" t="s">
        <v>1072</v>
      </c>
      <c r="J299" s="439" t="s">
        <v>320</v>
      </c>
    </row>
    <row r="300" spans="1:10" s="384" customFormat="1" hidden="1" x14ac:dyDescent="0.25">
      <c r="A300" s="435">
        <v>11</v>
      </c>
      <c r="B300" s="436" t="s">
        <v>1047</v>
      </c>
      <c r="C300" s="437">
        <f>SUM(C301:C307)</f>
        <v>38</v>
      </c>
      <c r="D300" s="437">
        <f>SUM(D301:D307)</f>
        <v>152</v>
      </c>
      <c r="E300" s="437">
        <f>SUM(E301:E307)</f>
        <v>38</v>
      </c>
      <c r="F300" s="437">
        <f>SUM(F301:F307)</f>
        <v>152</v>
      </c>
      <c r="G300" s="437"/>
      <c r="H300" s="437"/>
      <c r="I300" s="436"/>
      <c r="J300" s="436"/>
    </row>
    <row r="301" spans="1:10" s="384" customFormat="1" hidden="1" x14ac:dyDescent="0.25">
      <c r="A301" s="435"/>
      <c r="B301" s="439" t="s">
        <v>1048</v>
      </c>
      <c r="C301" s="440">
        <v>4</v>
      </c>
      <c r="D301" s="440">
        <v>12</v>
      </c>
      <c r="E301" s="440">
        <v>4</v>
      </c>
      <c r="F301" s="440">
        <v>12</v>
      </c>
      <c r="G301" s="440"/>
      <c r="H301" s="440"/>
      <c r="I301" s="439" t="s">
        <v>1072</v>
      </c>
      <c r="J301" s="439" t="s">
        <v>2455</v>
      </c>
    </row>
    <row r="302" spans="1:10" s="384" customFormat="1" hidden="1" x14ac:dyDescent="0.25">
      <c r="A302" s="435"/>
      <c r="B302" s="439" t="s">
        <v>1049</v>
      </c>
      <c r="C302" s="440">
        <v>3</v>
      </c>
      <c r="D302" s="440">
        <v>7</v>
      </c>
      <c r="E302" s="440">
        <v>3</v>
      </c>
      <c r="F302" s="440">
        <v>7</v>
      </c>
      <c r="G302" s="440"/>
      <c r="H302" s="440"/>
      <c r="I302" s="439" t="s">
        <v>1072</v>
      </c>
      <c r="J302" s="439" t="s">
        <v>560</v>
      </c>
    </row>
    <row r="303" spans="1:10" s="384" customFormat="1" hidden="1" x14ac:dyDescent="0.25">
      <c r="A303" s="435"/>
      <c r="B303" s="439" t="s">
        <v>1050</v>
      </c>
      <c r="C303" s="440">
        <v>7</v>
      </c>
      <c r="D303" s="440">
        <v>33</v>
      </c>
      <c r="E303" s="440">
        <v>7</v>
      </c>
      <c r="F303" s="440">
        <v>33</v>
      </c>
      <c r="G303" s="440"/>
      <c r="H303" s="440"/>
      <c r="I303" s="439" t="s">
        <v>1072</v>
      </c>
      <c r="J303" s="439" t="s">
        <v>560</v>
      </c>
    </row>
    <row r="304" spans="1:10" s="384" customFormat="1" hidden="1" x14ac:dyDescent="0.25">
      <c r="A304" s="435"/>
      <c r="B304" s="439" t="s">
        <v>1051</v>
      </c>
      <c r="C304" s="440">
        <v>14</v>
      </c>
      <c r="D304" s="440">
        <v>64</v>
      </c>
      <c r="E304" s="440">
        <v>14</v>
      </c>
      <c r="F304" s="440">
        <v>64</v>
      </c>
      <c r="G304" s="440"/>
      <c r="H304" s="440"/>
      <c r="I304" s="439" t="s">
        <v>1072</v>
      </c>
      <c r="J304" s="439" t="s">
        <v>560</v>
      </c>
    </row>
    <row r="305" spans="1:10" s="384" customFormat="1" hidden="1" x14ac:dyDescent="0.25">
      <c r="A305" s="435"/>
      <c r="B305" s="439" t="s">
        <v>1053</v>
      </c>
      <c r="C305" s="440">
        <v>4</v>
      </c>
      <c r="D305" s="440">
        <v>16</v>
      </c>
      <c r="E305" s="440">
        <v>4</v>
      </c>
      <c r="F305" s="440">
        <v>16</v>
      </c>
      <c r="G305" s="440"/>
      <c r="H305" s="440"/>
      <c r="I305" s="439" t="s">
        <v>1072</v>
      </c>
      <c r="J305" s="439" t="s">
        <v>560</v>
      </c>
    </row>
    <row r="306" spans="1:10" s="384" customFormat="1" hidden="1" x14ac:dyDescent="0.25">
      <c r="A306" s="435"/>
      <c r="B306" s="439" t="s">
        <v>2456</v>
      </c>
      <c r="C306" s="440">
        <v>2</v>
      </c>
      <c r="D306" s="440">
        <v>8</v>
      </c>
      <c r="E306" s="440">
        <v>2</v>
      </c>
      <c r="F306" s="440">
        <v>8</v>
      </c>
      <c r="G306" s="440"/>
      <c r="H306" s="440"/>
      <c r="I306" s="439" t="s">
        <v>1072</v>
      </c>
      <c r="J306" s="439" t="s">
        <v>560</v>
      </c>
    </row>
    <row r="307" spans="1:10" s="384" customFormat="1" hidden="1" x14ac:dyDescent="0.25">
      <c r="A307" s="435"/>
      <c r="B307" s="439" t="s">
        <v>2457</v>
      </c>
      <c r="C307" s="440">
        <v>4</v>
      </c>
      <c r="D307" s="440">
        <v>12</v>
      </c>
      <c r="E307" s="440">
        <v>4</v>
      </c>
      <c r="F307" s="440">
        <v>12</v>
      </c>
      <c r="G307" s="440"/>
      <c r="H307" s="440"/>
      <c r="I307" s="439" t="s">
        <v>1072</v>
      </c>
      <c r="J307" s="439" t="s">
        <v>560</v>
      </c>
    </row>
    <row r="308" spans="1:10" s="384" customFormat="1" hidden="1" x14ac:dyDescent="0.25">
      <c r="A308" s="435">
        <v>12</v>
      </c>
      <c r="B308" s="436" t="s">
        <v>1096</v>
      </c>
      <c r="C308" s="437">
        <f t="shared" ref="C308:H308" si="7">SUM(C309:C320)</f>
        <v>114</v>
      </c>
      <c r="D308" s="437">
        <f t="shared" si="7"/>
        <v>417</v>
      </c>
      <c r="E308" s="437">
        <f t="shared" si="7"/>
        <v>36</v>
      </c>
      <c r="F308" s="437">
        <f t="shared" si="7"/>
        <v>123</v>
      </c>
      <c r="G308" s="437">
        <f t="shared" si="7"/>
        <v>78</v>
      </c>
      <c r="H308" s="437">
        <f t="shared" si="7"/>
        <v>294</v>
      </c>
      <c r="I308" s="436"/>
      <c r="J308" s="436"/>
    </row>
    <row r="309" spans="1:10" s="384" customFormat="1" hidden="1" x14ac:dyDescent="0.25">
      <c r="A309" s="435"/>
      <c r="B309" s="439" t="s">
        <v>475</v>
      </c>
      <c r="C309" s="440">
        <v>13</v>
      </c>
      <c r="D309" s="440">
        <v>60</v>
      </c>
      <c r="E309" s="440"/>
      <c r="F309" s="440"/>
      <c r="G309" s="440">
        <v>13</v>
      </c>
      <c r="H309" s="440">
        <v>60</v>
      </c>
      <c r="I309" s="439" t="s">
        <v>2458</v>
      </c>
      <c r="J309" s="439" t="s">
        <v>560</v>
      </c>
    </row>
    <row r="310" spans="1:10" s="384" customFormat="1" hidden="1" x14ac:dyDescent="0.25">
      <c r="A310" s="435"/>
      <c r="B310" s="439" t="s">
        <v>477</v>
      </c>
      <c r="C310" s="440">
        <v>24</v>
      </c>
      <c r="D310" s="440">
        <v>76</v>
      </c>
      <c r="E310" s="440"/>
      <c r="F310" s="440"/>
      <c r="G310" s="440">
        <v>24</v>
      </c>
      <c r="H310" s="440">
        <v>76</v>
      </c>
      <c r="I310" s="439" t="s">
        <v>592</v>
      </c>
      <c r="J310" s="439" t="s">
        <v>560</v>
      </c>
    </row>
    <row r="311" spans="1:10" s="384" customFormat="1" hidden="1" x14ac:dyDescent="0.25">
      <c r="A311" s="435"/>
      <c r="B311" s="439" t="s">
        <v>479</v>
      </c>
      <c r="C311" s="440">
        <v>6</v>
      </c>
      <c r="D311" s="440">
        <v>21</v>
      </c>
      <c r="E311" s="440"/>
      <c r="F311" s="440"/>
      <c r="G311" s="440">
        <v>6</v>
      </c>
      <c r="H311" s="440">
        <v>21</v>
      </c>
      <c r="I311" s="439" t="s">
        <v>483</v>
      </c>
      <c r="J311" s="439" t="s">
        <v>560</v>
      </c>
    </row>
    <row r="312" spans="1:10" s="384" customFormat="1" hidden="1" x14ac:dyDescent="0.25">
      <c r="A312" s="435"/>
      <c r="B312" s="439" t="s">
        <v>495</v>
      </c>
      <c r="C312" s="440">
        <v>11</v>
      </c>
      <c r="D312" s="440">
        <v>38</v>
      </c>
      <c r="E312" s="440">
        <v>11</v>
      </c>
      <c r="F312" s="440">
        <v>38</v>
      </c>
      <c r="G312" s="440"/>
      <c r="H312" s="440"/>
      <c r="I312" s="439" t="s">
        <v>1097</v>
      </c>
      <c r="J312" s="439" t="s">
        <v>560</v>
      </c>
    </row>
    <row r="313" spans="1:10" s="384" customFormat="1" hidden="1" x14ac:dyDescent="0.25">
      <c r="A313" s="435"/>
      <c r="B313" s="439" t="s">
        <v>480</v>
      </c>
      <c r="C313" s="440">
        <v>3</v>
      </c>
      <c r="D313" s="440">
        <v>7</v>
      </c>
      <c r="E313" s="440">
        <v>3</v>
      </c>
      <c r="F313" s="440">
        <v>7</v>
      </c>
      <c r="G313" s="440"/>
      <c r="H313" s="440"/>
      <c r="I313" s="439" t="s">
        <v>1099</v>
      </c>
      <c r="J313" s="439" t="s">
        <v>560</v>
      </c>
    </row>
    <row r="314" spans="1:10" s="384" customFormat="1" hidden="1" x14ac:dyDescent="0.25">
      <c r="A314" s="435"/>
      <c r="B314" s="439" t="s">
        <v>482</v>
      </c>
      <c r="C314" s="440">
        <v>12</v>
      </c>
      <c r="D314" s="440">
        <v>29</v>
      </c>
      <c r="E314" s="440">
        <v>12</v>
      </c>
      <c r="F314" s="440">
        <v>29</v>
      </c>
      <c r="G314" s="440"/>
      <c r="H314" s="440"/>
      <c r="I314" s="439" t="s">
        <v>1097</v>
      </c>
      <c r="J314" s="439" t="s">
        <v>560</v>
      </c>
    </row>
    <row r="315" spans="1:10" s="384" customFormat="1" hidden="1" x14ac:dyDescent="0.25">
      <c r="A315" s="435"/>
      <c r="B315" s="439" t="s">
        <v>497</v>
      </c>
      <c r="C315" s="440">
        <v>7</v>
      </c>
      <c r="D315" s="440">
        <v>21</v>
      </c>
      <c r="E315" s="440"/>
      <c r="F315" s="440"/>
      <c r="G315" s="440">
        <v>7</v>
      </c>
      <c r="H315" s="440">
        <v>21</v>
      </c>
      <c r="I315" s="439" t="s">
        <v>2459</v>
      </c>
      <c r="J315" s="439" t="s">
        <v>560</v>
      </c>
    </row>
    <row r="316" spans="1:10" s="384" customFormat="1" hidden="1" x14ac:dyDescent="0.25">
      <c r="A316" s="435"/>
      <c r="B316" s="439" t="s">
        <v>484</v>
      </c>
      <c r="C316" s="440">
        <v>13</v>
      </c>
      <c r="D316" s="440">
        <v>55</v>
      </c>
      <c r="E316" s="440"/>
      <c r="F316" s="440"/>
      <c r="G316" s="440">
        <v>13</v>
      </c>
      <c r="H316" s="440">
        <v>55</v>
      </c>
      <c r="I316" s="439" t="s">
        <v>2460</v>
      </c>
      <c r="J316" s="439" t="s">
        <v>560</v>
      </c>
    </row>
    <row r="317" spans="1:10" s="384" customFormat="1" hidden="1" x14ac:dyDescent="0.25">
      <c r="A317" s="435"/>
      <c r="B317" s="439" t="s">
        <v>498</v>
      </c>
      <c r="C317" s="440">
        <v>3</v>
      </c>
      <c r="D317" s="440">
        <v>8</v>
      </c>
      <c r="E317" s="440">
        <v>3</v>
      </c>
      <c r="F317" s="440">
        <v>8</v>
      </c>
      <c r="G317" s="440"/>
      <c r="H317" s="440"/>
      <c r="I317" s="439" t="s">
        <v>1097</v>
      </c>
      <c r="J317" s="439" t="s">
        <v>560</v>
      </c>
    </row>
    <row r="318" spans="1:10" s="384" customFormat="1" hidden="1" x14ac:dyDescent="0.25">
      <c r="A318" s="435"/>
      <c r="B318" s="439" t="s">
        <v>500</v>
      </c>
      <c r="C318" s="440">
        <v>7</v>
      </c>
      <c r="D318" s="440">
        <v>41</v>
      </c>
      <c r="E318" s="440">
        <v>7</v>
      </c>
      <c r="F318" s="440">
        <v>41</v>
      </c>
      <c r="G318" s="440"/>
      <c r="H318" s="440"/>
      <c r="I318" s="439" t="s">
        <v>1097</v>
      </c>
      <c r="J318" s="439" t="s">
        <v>560</v>
      </c>
    </row>
    <row r="319" spans="1:10" s="384" customFormat="1" hidden="1" x14ac:dyDescent="0.25">
      <c r="A319" s="435"/>
      <c r="B319" s="439" t="s">
        <v>486</v>
      </c>
      <c r="C319" s="440">
        <v>11</v>
      </c>
      <c r="D319" s="440">
        <v>49</v>
      </c>
      <c r="E319" s="440"/>
      <c r="F319" s="440"/>
      <c r="G319" s="440">
        <v>11</v>
      </c>
      <c r="H319" s="440">
        <v>49</v>
      </c>
      <c r="I319" s="439" t="s">
        <v>2461</v>
      </c>
      <c r="J319" s="439" t="s">
        <v>560</v>
      </c>
    </row>
    <row r="320" spans="1:10" s="384" customFormat="1" hidden="1" x14ac:dyDescent="0.25">
      <c r="A320" s="435"/>
      <c r="B320" s="439" t="s">
        <v>487</v>
      </c>
      <c r="C320" s="440">
        <v>4</v>
      </c>
      <c r="D320" s="440">
        <v>12</v>
      </c>
      <c r="E320" s="440"/>
      <c r="F320" s="440"/>
      <c r="G320" s="440">
        <v>4</v>
      </c>
      <c r="H320" s="440">
        <v>12</v>
      </c>
      <c r="I320" s="439" t="s">
        <v>2459</v>
      </c>
      <c r="J320" s="439" t="s">
        <v>560</v>
      </c>
    </row>
    <row r="321" spans="1:10" s="384" customFormat="1" hidden="1" x14ac:dyDescent="0.25">
      <c r="A321" s="435">
        <v>13</v>
      </c>
      <c r="B321" s="436" t="s">
        <v>1102</v>
      </c>
      <c r="C321" s="437">
        <f>SUM(C322:C331)</f>
        <v>36</v>
      </c>
      <c r="D321" s="437">
        <f>SUM(D322:D331)</f>
        <v>114</v>
      </c>
      <c r="E321" s="437">
        <f>SUM(E322:E331)</f>
        <v>36</v>
      </c>
      <c r="F321" s="437">
        <f>SUM(F322:F331)</f>
        <v>114</v>
      </c>
      <c r="G321" s="437"/>
      <c r="H321" s="437"/>
      <c r="I321" s="436"/>
      <c r="J321" s="436"/>
    </row>
    <row r="322" spans="1:10" s="384" customFormat="1" hidden="1" x14ac:dyDescent="0.25">
      <c r="A322" s="435"/>
      <c r="B322" s="439" t="s">
        <v>475</v>
      </c>
      <c r="C322" s="440">
        <v>0</v>
      </c>
      <c r="D322" s="440">
        <v>0</v>
      </c>
      <c r="E322" s="440">
        <f>C322</f>
        <v>0</v>
      </c>
      <c r="F322" s="440">
        <f>D322</f>
        <v>0</v>
      </c>
      <c r="G322" s="440"/>
      <c r="H322" s="440"/>
      <c r="I322" s="439" t="s">
        <v>1097</v>
      </c>
      <c r="J322" s="439" t="s">
        <v>320</v>
      </c>
    </row>
    <row r="323" spans="1:10" s="384" customFormat="1" hidden="1" x14ac:dyDescent="0.25">
      <c r="A323" s="435"/>
      <c r="B323" s="439" t="s">
        <v>477</v>
      </c>
      <c r="C323" s="440">
        <v>5</v>
      </c>
      <c r="D323" s="440">
        <v>14</v>
      </c>
      <c r="E323" s="440">
        <f t="shared" ref="E323:F331" si="8">C323</f>
        <v>5</v>
      </c>
      <c r="F323" s="440">
        <f t="shared" si="8"/>
        <v>14</v>
      </c>
      <c r="G323" s="440"/>
      <c r="H323" s="440"/>
      <c r="I323" s="439" t="s">
        <v>1097</v>
      </c>
      <c r="J323" s="439" t="s">
        <v>320</v>
      </c>
    </row>
    <row r="324" spans="1:10" s="384" customFormat="1" hidden="1" x14ac:dyDescent="0.25">
      <c r="A324" s="435"/>
      <c r="B324" s="439" t="s">
        <v>479</v>
      </c>
      <c r="C324" s="440">
        <v>9</v>
      </c>
      <c r="D324" s="440">
        <v>33</v>
      </c>
      <c r="E324" s="440">
        <f t="shared" si="8"/>
        <v>9</v>
      </c>
      <c r="F324" s="440">
        <f t="shared" si="8"/>
        <v>33</v>
      </c>
      <c r="G324" s="440"/>
      <c r="H324" s="440"/>
      <c r="I324" s="439" t="s">
        <v>1097</v>
      </c>
      <c r="J324" s="439" t="s">
        <v>320</v>
      </c>
    </row>
    <row r="325" spans="1:10" s="384" customFormat="1" hidden="1" x14ac:dyDescent="0.25">
      <c r="A325" s="435"/>
      <c r="B325" s="439" t="s">
        <v>495</v>
      </c>
      <c r="C325" s="440"/>
      <c r="D325" s="440"/>
      <c r="E325" s="440">
        <f t="shared" si="8"/>
        <v>0</v>
      </c>
      <c r="F325" s="440">
        <f t="shared" si="8"/>
        <v>0</v>
      </c>
      <c r="G325" s="440"/>
      <c r="H325" s="440"/>
      <c r="I325" s="439" t="s">
        <v>1097</v>
      </c>
      <c r="J325" s="439" t="s">
        <v>320</v>
      </c>
    </row>
    <row r="326" spans="1:10" s="384" customFormat="1" hidden="1" x14ac:dyDescent="0.25">
      <c r="A326" s="435"/>
      <c r="B326" s="439" t="s">
        <v>480</v>
      </c>
      <c r="C326" s="440">
        <v>1</v>
      </c>
      <c r="D326" s="440">
        <v>3</v>
      </c>
      <c r="E326" s="440">
        <f t="shared" si="8"/>
        <v>1</v>
      </c>
      <c r="F326" s="440">
        <f t="shared" si="8"/>
        <v>3</v>
      </c>
      <c r="G326" s="440"/>
      <c r="H326" s="440"/>
      <c r="I326" s="439" t="s">
        <v>1097</v>
      </c>
      <c r="J326" s="439" t="s">
        <v>320</v>
      </c>
    </row>
    <row r="327" spans="1:10" s="384" customFormat="1" hidden="1" x14ac:dyDescent="0.25">
      <c r="A327" s="435"/>
      <c r="B327" s="439" t="s">
        <v>482</v>
      </c>
      <c r="C327" s="440">
        <v>1</v>
      </c>
      <c r="D327" s="440">
        <v>4</v>
      </c>
      <c r="E327" s="440">
        <f t="shared" si="8"/>
        <v>1</v>
      </c>
      <c r="F327" s="440">
        <f t="shared" si="8"/>
        <v>4</v>
      </c>
      <c r="G327" s="440"/>
      <c r="H327" s="440"/>
      <c r="I327" s="439" t="s">
        <v>1097</v>
      </c>
      <c r="J327" s="439" t="s">
        <v>320</v>
      </c>
    </row>
    <row r="328" spans="1:10" s="384" customFormat="1" hidden="1" x14ac:dyDescent="0.25">
      <c r="A328" s="435"/>
      <c r="B328" s="439" t="s">
        <v>497</v>
      </c>
      <c r="C328" s="440"/>
      <c r="D328" s="440"/>
      <c r="E328" s="440">
        <f t="shared" si="8"/>
        <v>0</v>
      </c>
      <c r="F328" s="440">
        <f t="shared" si="8"/>
        <v>0</v>
      </c>
      <c r="G328" s="440"/>
      <c r="H328" s="440"/>
      <c r="I328" s="439" t="s">
        <v>1097</v>
      </c>
      <c r="J328" s="439" t="s">
        <v>320</v>
      </c>
    </row>
    <row r="329" spans="1:10" s="384" customFormat="1" hidden="1" x14ac:dyDescent="0.25">
      <c r="A329" s="435"/>
      <c r="B329" s="439" t="s">
        <v>484</v>
      </c>
      <c r="C329" s="440">
        <v>0</v>
      </c>
      <c r="D329" s="440">
        <v>0</v>
      </c>
      <c r="E329" s="440">
        <f t="shared" si="8"/>
        <v>0</v>
      </c>
      <c r="F329" s="440">
        <f t="shared" si="8"/>
        <v>0</v>
      </c>
      <c r="G329" s="440"/>
      <c r="H329" s="440"/>
      <c r="I329" s="439" t="s">
        <v>1097</v>
      </c>
      <c r="J329" s="439" t="s">
        <v>320</v>
      </c>
    </row>
    <row r="330" spans="1:10" s="384" customFormat="1" hidden="1" x14ac:dyDescent="0.25">
      <c r="A330" s="435"/>
      <c r="B330" s="439" t="s">
        <v>498</v>
      </c>
      <c r="C330" s="440">
        <v>11</v>
      </c>
      <c r="D330" s="440">
        <v>32</v>
      </c>
      <c r="E330" s="440">
        <f t="shared" si="8"/>
        <v>11</v>
      </c>
      <c r="F330" s="440">
        <f t="shared" si="8"/>
        <v>32</v>
      </c>
      <c r="G330" s="440"/>
      <c r="H330" s="440"/>
      <c r="I330" s="439" t="s">
        <v>1097</v>
      </c>
      <c r="J330" s="439" t="s">
        <v>320</v>
      </c>
    </row>
    <row r="331" spans="1:10" s="384" customFormat="1" hidden="1" x14ac:dyDescent="0.25">
      <c r="A331" s="435"/>
      <c r="B331" s="439" t="s">
        <v>500</v>
      </c>
      <c r="C331" s="440">
        <v>9</v>
      </c>
      <c r="D331" s="440">
        <v>28</v>
      </c>
      <c r="E331" s="440">
        <f t="shared" si="8"/>
        <v>9</v>
      </c>
      <c r="F331" s="440">
        <f t="shared" si="8"/>
        <v>28</v>
      </c>
      <c r="G331" s="440"/>
      <c r="H331" s="440"/>
      <c r="I331" s="439" t="s">
        <v>1097</v>
      </c>
      <c r="J331" s="439" t="s">
        <v>320</v>
      </c>
    </row>
    <row r="332" spans="1:10" s="384" customFormat="1" hidden="1" x14ac:dyDescent="0.25">
      <c r="A332" s="435">
        <v>14</v>
      </c>
      <c r="B332" s="436" t="s">
        <v>1018</v>
      </c>
      <c r="C332" s="437">
        <f t="shared" ref="C332:H332" si="9">SUM(C333:C344)</f>
        <v>115</v>
      </c>
      <c r="D332" s="437">
        <f t="shared" si="9"/>
        <v>278</v>
      </c>
      <c r="E332" s="437">
        <f t="shared" si="9"/>
        <v>44</v>
      </c>
      <c r="F332" s="437">
        <f t="shared" si="9"/>
        <v>107</v>
      </c>
      <c r="G332" s="437">
        <f t="shared" si="9"/>
        <v>71</v>
      </c>
      <c r="H332" s="437">
        <f t="shared" si="9"/>
        <v>171</v>
      </c>
      <c r="I332" s="436"/>
      <c r="J332" s="436"/>
    </row>
    <row r="333" spans="1:10" s="384" customFormat="1" hidden="1" x14ac:dyDescent="0.25">
      <c r="A333" s="435"/>
      <c r="B333" s="439" t="s">
        <v>1019</v>
      </c>
      <c r="C333" s="440">
        <v>7</v>
      </c>
      <c r="D333" s="440">
        <v>25</v>
      </c>
      <c r="E333" s="440"/>
      <c r="F333" s="440"/>
      <c r="G333" s="440">
        <v>7</v>
      </c>
      <c r="H333" s="440">
        <v>25</v>
      </c>
      <c r="I333" s="439" t="s">
        <v>1822</v>
      </c>
      <c r="J333" s="439" t="s">
        <v>320</v>
      </c>
    </row>
    <row r="334" spans="1:10" s="384" customFormat="1" hidden="1" x14ac:dyDescent="0.25">
      <c r="A334" s="435"/>
      <c r="B334" s="439" t="s">
        <v>2462</v>
      </c>
      <c r="C334" s="440">
        <v>3</v>
      </c>
      <c r="D334" s="440">
        <v>8</v>
      </c>
      <c r="E334" s="440"/>
      <c r="F334" s="440"/>
      <c r="G334" s="440">
        <v>3</v>
      </c>
      <c r="H334" s="440">
        <v>8</v>
      </c>
      <c r="I334" s="439" t="s">
        <v>2463</v>
      </c>
      <c r="J334" s="439" t="s">
        <v>320</v>
      </c>
    </row>
    <row r="335" spans="1:10" s="384" customFormat="1" hidden="1" x14ac:dyDescent="0.25">
      <c r="A335" s="435"/>
      <c r="B335" s="439" t="s">
        <v>2464</v>
      </c>
      <c r="C335" s="440">
        <v>7</v>
      </c>
      <c r="D335" s="440">
        <v>18</v>
      </c>
      <c r="E335" s="440">
        <v>7</v>
      </c>
      <c r="F335" s="440">
        <v>18</v>
      </c>
      <c r="G335" s="440"/>
      <c r="H335" s="440"/>
      <c r="I335" s="439" t="s">
        <v>1072</v>
      </c>
      <c r="J335" s="439" t="s">
        <v>320</v>
      </c>
    </row>
    <row r="336" spans="1:10" s="384" customFormat="1" hidden="1" x14ac:dyDescent="0.25">
      <c r="A336" s="435"/>
      <c r="B336" s="439" t="s">
        <v>2465</v>
      </c>
      <c r="C336" s="440">
        <v>4</v>
      </c>
      <c r="D336" s="440">
        <v>12</v>
      </c>
      <c r="E336" s="440">
        <v>4</v>
      </c>
      <c r="F336" s="440">
        <v>12</v>
      </c>
      <c r="G336" s="440"/>
      <c r="H336" s="440"/>
      <c r="I336" s="439" t="s">
        <v>1072</v>
      </c>
      <c r="J336" s="439" t="s">
        <v>320</v>
      </c>
    </row>
    <row r="337" spans="1:10" s="384" customFormat="1" hidden="1" x14ac:dyDescent="0.25">
      <c r="A337" s="435"/>
      <c r="B337" s="439" t="s">
        <v>2466</v>
      </c>
      <c r="C337" s="440">
        <v>14</v>
      </c>
      <c r="D337" s="440">
        <v>31</v>
      </c>
      <c r="E337" s="440"/>
      <c r="F337" s="440"/>
      <c r="G337" s="440">
        <v>14</v>
      </c>
      <c r="H337" s="440">
        <v>31</v>
      </c>
      <c r="I337" s="439" t="s">
        <v>1026</v>
      </c>
      <c r="J337" s="439" t="s">
        <v>320</v>
      </c>
    </row>
    <row r="338" spans="1:10" s="384" customFormat="1" hidden="1" x14ac:dyDescent="0.25">
      <c r="A338" s="435"/>
      <c r="B338" s="439" t="s">
        <v>2467</v>
      </c>
      <c r="C338" s="440">
        <v>9</v>
      </c>
      <c r="D338" s="440">
        <v>25</v>
      </c>
      <c r="E338" s="440"/>
      <c r="F338" s="440"/>
      <c r="G338" s="440">
        <v>9</v>
      </c>
      <c r="H338" s="440">
        <v>25</v>
      </c>
      <c r="I338" s="439" t="s">
        <v>2468</v>
      </c>
      <c r="J338" s="439" t="s">
        <v>320</v>
      </c>
    </row>
    <row r="339" spans="1:10" s="384" customFormat="1" hidden="1" x14ac:dyDescent="0.25">
      <c r="A339" s="435"/>
      <c r="B339" s="439" t="s">
        <v>2469</v>
      </c>
      <c r="C339" s="440">
        <v>7</v>
      </c>
      <c r="D339" s="440">
        <v>17</v>
      </c>
      <c r="E339" s="440"/>
      <c r="F339" s="440"/>
      <c r="G339" s="440">
        <v>7</v>
      </c>
      <c r="H339" s="440">
        <v>17</v>
      </c>
      <c r="I339" s="439" t="s">
        <v>273</v>
      </c>
      <c r="J339" s="439" t="s">
        <v>320</v>
      </c>
    </row>
    <row r="340" spans="1:10" s="384" customFormat="1" hidden="1" x14ac:dyDescent="0.25">
      <c r="A340" s="435"/>
      <c r="B340" s="439" t="s">
        <v>2470</v>
      </c>
      <c r="C340" s="440">
        <v>18</v>
      </c>
      <c r="D340" s="440">
        <v>39</v>
      </c>
      <c r="E340" s="440">
        <v>18</v>
      </c>
      <c r="F340" s="440">
        <v>39</v>
      </c>
      <c r="G340" s="440"/>
      <c r="H340" s="440"/>
      <c r="I340" s="439" t="s">
        <v>1072</v>
      </c>
      <c r="J340" s="439" t="s">
        <v>320</v>
      </c>
    </row>
    <row r="341" spans="1:10" s="384" customFormat="1" hidden="1" x14ac:dyDescent="0.25">
      <c r="A341" s="435"/>
      <c r="B341" s="439" t="s">
        <v>2471</v>
      </c>
      <c r="C341" s="440">
        <v>8</v>
      </c>
      <c r="D341" s="440">
        <v>21</v>
      </c>
      <c r="E341" s="440"/>
      <c r="F341" s="440"/>
      <c r="G341" s="440">
        <v>8</v>
      </c>
      <c r="H341" s="440">
        <v>21</v>
      </c>
      <c r="I341" s="439" t="s">
        <v>2472</v>
      </c>
      <c r="J341" s="439" t="s">
        <v>320</v>
      </c>
    </row>
    <row r="342" spans="1:10" s="384" customFormat="1" hidden="1" x14ac:dyDescent="0.25">
      <c r="A342" s="435"/>
      <c r="B342" s="439" t="s">
        <v>2473</v>
      </c>
      <c r="C342" s="440">
        <v>4</v>
      </c>
      <c r="D342" s="440">
        <v>8</v>
      </c>
      <c r="E342" s="440">
        <v>4</v>
      </c>
      <c r="F342" s="440">
        <v>8</v>
      </c>
      <c r="G342" s="440"/>
      <c r="H342" s="440"/>
      <c r="I342" s="439" t="s">
        <v>1072</v>
      </c>
      <c r="J342" s="439" t="s">
        <v>320</v>
      </c>
    </row>
    <row r="343" spans="1:10" s="384" customFormat="1" hidden="1" x14ac:dyDescent="0.25">
      <c r="A343" s="435"/>
      <c r="B343" s="439" t="s">
        <v>2474</v>
      </c>
      <c r="C343" s="440">
        <v>11</v>
      </c>
      <c r="D343" s="440">
        <v>30</v>
      </c>
      <c r="E343" s="440">
        <v>11</v>
      </c>
      <c r="F343" s="440">
        <v>30</v>
      </c>
      <c r="G343" s="440"/>
      <c r="H343" s="440"/>
      <c r="I343" s="439" t="s">
        <v>1072</v>
      </c>
      <c r="J343" s="439" t="s">
        <v>320</v>
      </c>
    </row>
    <row r="344" spans="1:10" s="384" customFormat="1" hidden="1" x14ac:dyDescent="0.25">
      <c r="A344" s="435"/>
      <c r="B344" s="439" t="s">
        <v>2475</v>
      </c>
      <c r="C344" s="440">
        <v>23</v>
      </c>
      <c r="D344" s="440">
        <v>44</v>
      </c>
      <c r="E344" s="440"/>
      <c r="F344" s="440"/>
      <c r="G344" s="440">
        <v>23</v>
      </c>
      <c r="H344" s="440">
        <v>44</v>
      </c>
      <c r="I344" s="439" t="s">
        <v>2476</v>
      </c>
      <c r="J344" s="439" t="s">
        <v>320</v>
      </c>
    </row>
    <row r="345" spans="1:10" s="384" customFormat="1" hidden="1" x14ac:dyDescent="0.25">
      <c r="A345" s="435">
        <v>15</v>
      </c>
      <c r="B345" s="436" t="s">
        <v>1111</v>
      </c>
      <c r="C345" s="437">
        <f t="shared" ref="C345:H345" si="10">SUM(C346:C353)</f>
        <v>20</v>
      </c>
      <c r="D345" s="437">
        <f t="shared" si="10"/>
        <v>91</v>
      </c>
      <c r="E345" s="437">
        <f t="shared" si="10"/>
        <v>16</v>
      </c>
      <c r="F345" s="437">
        <f t="shared" si="10"/>
        <v>72</v>
      </c>
      <c r="G345" s="437">
        <f t="shared" si="10"/>
        <v>4</v>
      </c>
      <c r="H345" s="437">
        <f t="shared" si="10"/>
        <v>19</v>
      </c>
      <c r="I345" s="436"/>
      <c r="J345" s="436"/>
    </row>
    <row r="346" spans="1:10" s="384" customFormat="1" hidden="1" x14ac:dyDescent="0.25">
      <c r="A346" s="435"/>
      <c r="B346" s="439" t="s">
        <v>2477</v>
      </c>
      <c r="C346" s="440">
        <v>2</v>
      </c>
      <c r="D346" s="440">
        <v>9</v>
      </c>
      <c r="E346" s="440"/>
      <c r="F346" s="440"/>
      <c r="G346" s="440">
        <v>2</v>
      </c>
      <c r="H346" s="440">
        <v>9</v>
      </c>
      <c r="I346" s="439" t="s">
        <v>810</v>
      </c>
      <c r="J346" s="439" t="s">
        <v>320</v>
      </c>
    </row>
    <row r="347" spans="1:10" s="384" customFormat="1" hidden="1" x14ac:dyDescent="0.25">
      <c r="A347" s="435"/>
      <c r="B347" s="439" t="s">
        <v>2478</v>
      </c>
      <c r="C347" s="440">
        <v>2</v>
      </c>
      <c r="D347" s="440">
        <v>12</v>
      </c>
      <c r="E347" s="440">
        <v>2</v>
      </c>
      <c r="F347" s="440">
        <v>12</v>
      </c>
      <c r="G347" s="440"/>
      <c r="H347" s="440"/>
      <c r="I347" s="439" t="s">
        <v>2479</v>
      </c>
      <c r="J347" s="439" t="s">
        <v>320</v>
      </c>
    </row>
    <row r="348" spans="1:10" s="384" customFormat="1" hidden="1" x14ac:dyDescent="0.25">
      <c r="A348" s="435"/>
      <c r="B348" s="439" t="s">
        <v>1112</v>
      </c>
      <c r="C348" s="440">
        <v>2</v>
      </c>
      <c r="D348" s="440">
        <v>10</v>
      </c>
      <c r="E348" s="440"/>
      <c r="F348" s="440"/>
      <c r="G348" s="440">
        <v>2</v>
      </c>
      <c r="H348" s="440">
        <v>10</v>
      </c>
      <c r="I348" s="439" t="s">
        <v>2480</v>
      </c>
      <c r="J348" s="439" t="s">
        <v>320</v>
      </c>
    </row>
    <row r="349" spans="1:10" s="384" customFormat="1" hidden="1" x14ac:dyDescent="0.25">
      <c r="A349" s="435"/>
      <c r="B349" s="439" t="s">
        <v>1115</v>
      </c>
      <c r="C349" s="440">
        <v>2</v>
      </c>
      <c r="D349" s="440">
        <v>8</v>
      </c>
      <c r="E349" s="440">
        <v>2</v>
      </c>
      <c r="F349" s="440">
        <v>8</v>
      </c>
      <c r="G349" s="440"/>
      <c r="H349" s="440"/>
      <c r="I349" s="439" t="s">
        <v>2481</v>
      </c>
      <c r="J349" s="439" t="s">
        <v>320</v>
      </c>
    </row>
    <row r="350" spans="1:10" s="384" customFormat="1" hidden="1" x14ac:dyDescent="0.25">
      <c r="A350" s="435"/>
      <c r="B350" s="439" t="s">
        <v>2482</v>
      </c>
      <c r="C350" s="440">
        <v>2</v>
      </c>
      <c r="D350" s="440">
        <v>7</v>
      </c>
      <c r="E350" s="440">
        <v>2</v>
      </c>
      <c r="F350" s="440">
        <v>7</v>
      </c>
      <c r="G350" s="440"/>
      <c r="H350" s="440"/>
      <c r="I350" s="439" t="s">
        <v>2481</v>
      </c>
      <c r="J350" s="439" t="s">
        <v>320</v>
      </c>
    </row>
    <row r="351" spans="1:10" s="384" customFormat="1" hidden="1" x14ac:dyDescent="0.25">
      <c r="A351" s="435"/>
      <c r="B351" s="439" t="s">
        <v>2478</v>
      </c>
      <c r="C351" s="440">
        <v>3</v>
      </c>
      <c r="D351" s="440">
        <v>15</v>
      </c>
      <c r="E351" s="440">
        <v>3</v>
      </c>
      <c r="F351" s="440">
        <v>15</v>
      </c>
      <c r="G351" s="440"/>
      <c r="H351" s="440"/>
      <c r="I351" s="439" t="s">
        <v>2481</v>
      </c>
      <c r="J351" s="439" t="s">
        <v>320</v>
      </c>
    </row>
    <row r="352" spans="1:10" s="384" customFormat="1" hidden="1" x14ac:dyDescent="0.25">
      <c r="A352" s="435"/>
      <c r="B352" s="439" t="s">
        <v>1118</v>
      </c>
      <c r="C352" s="440">
        <v>2</v>
      </c>
      <c r="D352" s="440">
        <v>11</v>
      </c>
      <c r="E352" s="440">
        <v>2</v>
      </c>
      <c r="F352" s="440">
        <v>11</v>
      </c>
      <c r="G352" s="440"/>
      <c r="H352" s="440"/>
      <c r="I352" s="439" t="s">
        <v>2481</v>
      </c>
      <c r="J352" s="439" t="s">
        <v>320</v>
      </c>
    </row>
    <row r="353" spans="1:10" s="384" customFormat="1" hidden="1" x14ac:dyDescent="0.25">
      <c r="A353" s="435"/>
      <c r="B353" s="439" t="s">
        <v>2483</v>
      </c>
      <c r="C353" s="440">
        <v>5</v>
      </c>
      <c r="D353" s="440">
        <v>19</v>
      </c>
      <c r="E353" s="440">
        <v>5</v>
      </c>
      <c r="F353" s="440">
        <v>19</v>
      </c>
      <c r="G353" s="440"/>
      <c r="H353" s="440"/>
      <c r="I353" s="439" t="s">
        <v>2481</v>
      </c>
      <c r="J353" s="439" t="s">
        <v>320</v>
      </c>
    </row>
    <row r="354" spans="1:10" s="384" customFormat="1" x14ac:dyDescent="0.2">
      <c r="A354" s="422">
        <v>3</v>
      </c>
      <c r="B354" s="423" t="s">
        <v>2484</v>
      </c>
      <c r="C354" s="424">
        <f t="shared" ref="C354:H354" si="11">SUM(C355:C366)</f>
        <v>2034</v>
      </c>
      <c r="D354" s="424">
        <f t="shared" si="11"/>
        <v>8634</v>
      </c>
      <c r="E354" s="424">
        <f t="shared" si="11"/>
        <v>764</v>
      </c>
      <c r="F354" s="424">
        <f t="shared" si="11"/>
        <v>3919</v>
      </c>
      <c r="G354" s="424">
        <f t="shared" si="11"/>
        <v>1270</v>
      </c>
      <c r="H354" s="424">
        <f t="shared" si="11"/>
        <v>4715</v>
      </c>
      <c r="I354" s="423"/>
      <c r="J354" s="425"/>
    </row>
    <row r="355" spans="1:10" s="384" customFormat="1" ht="47.25" hidden="1" x14ac:dyDescent="0.2">
      <c r="A355" s="422">
        <v>1</v>
      </c>
      <c r="B355" s="429" t="s">
        <v>457</v>
      </c>
      <c r="C355" s="430">
        <v>162</v>
      </c>
      <c r="D355" s="430">
        <v>1041</v>
      </c>
      <c r="E355" s="430">
        <v>92</v>
      </c>
      <c r="F355" s="430">
        <v>801</v>
      </c>
      <c r="G355" s="430">
        <v>70</v>
      </c>
      <c r="H355" s="430">
        <v>240</v>
      </c>
      <c r="I355" s="429" t="s">
        <v>2485</v>
      </c>
      <c r="J355" s="431" t="s">
        <v>458</v>
      </c>
    </row>
    <row r="356" spans="1:10" s="384" customFormat="1" ht="63" hidden="1" x14ac:dyDescent="0.2">
      <c r="A356" s="422">
        <v>2</v>
      </c>
      <c r="B356" s="429" t="s">
        <v>459</v>
      </c>
      <c r="C356" s="430">
        <v>84</v>
      </c>
      <c r="D356" s="430">
        <v>306</v>
      </c>
      <c r="E356" s="430">
        <v>36</v>
      </c>
      <c r="F356" s="430">
        <v>130</v>
      </c>
      <c r="G356" s="430">
        <v>48</v>
      </c>
      <c r="H356" s="430">
        <v>176</v>
      </c>
      <c r="I356" s="429" t="s">
        <v>2486</v>
      </c>
      <c r="J356" s="431" t="s">
        <v>458</v>
      </c>
    </row>
    <row r="357" spans="1:10" s="384" customFormat="1" ht="31.5" hidden="1" x14ac:dyDescent="0.2">
      <c r="A357" s="422">
        <v>3</v>
      </c>
      <c r="B357" s="429" t="s">
        <v>460</v>
      </c>
      <c r="C357" s="430">
        <v>23</v>
      </c>
      <c r="D357" s="430">
        <v>63</v>
      </c>
      <c r="E357" s="430">
        <v>3</v>
      </c>
      <c r="F357" s="430">
        <v>6</v>
      </c>
      <c r="G357" s="430">
        <v>20</v>
      </c>
      <c r="H357" s="430">
        <v>57</v>
      </c>
      <c r="I357" s="429" t="s">
        <v>2487</v>
      </c>
      <c r="J357" s="431" t="s">
        <v>458</v>
      </c>
    </row>
    <row r="358" spans="1:10" s="384" customFormat="1" hidden="1" x14ac:dyDescent="0.2">
      <c r="A358" s="422">
        <v>4</v>
      </c>
      <c r="B358" s="429" t="s">
        <v>461</v>
      </c>
      <c r="C358" s="430">
        <v>0</v>
      </c>
      <c r="D358" s="430">
        <v>0</v>
      </c>
      <c r="E358" s="430">
        <v>0</v>
      </c>
      <c r="F358" s="430">
        <v>0</v>
      </c>
      <c r="G358" s="430">
        <v>0</v>
      </c>
      <c r="H358" s="430">
        <v>0</v>
      </c>
      <c r="I358" s="429"/>
      <c r="J358" s="431"/>
    </row>
    <row r="359" spans="1:10" s="384" customFormat="1" ht="63" hidden="1" x14ac:dyDescent="0.2">
      <c r="A359" s="422">
        <v>5</v>
      </c>
      <c r="B359" s="429" t="s">
        <v>462</v>
      </c>
      <c r="C359" s="430">
        <v>595</v>
      </c>
      <c r="D359" s="430">
        <v>2975</v>
      </c>
      <c r="E359" s="430">
        <v>418</v>
      </c>
      <c r="F359" s="430">
        <v>2090</v>
      </c>
      <c r="G359" s="430">
        <v>177</v>
      </c>
      <c r="H359" s="430">
        <v>885</v>
      </c>
      <c r="I359" s="429" t="s">
        <v>2488</v>
      </c>
      <c r="J359" s="431" t="s">
        <v>458</v>
      </c>
    </row>
    <row r="360" spans="1:10" s="384" customFormat="1" ht="94.5" hidden="1" x14ac:dyDescent="0.2">
      <c r="A360" s="422">
        <v>6</v>
      </c>
      <c r="B360" s="429" t="s">
        <v>463</v>
      </c>
      <c r="C360" s="430">
        <v>217</v>
      </c>
      <c r="D360" s="430">
        <v>685</v>
      </c>
      <c r="E360" s="430">
        <v>55</v>
      </c>
      <c r="F360" s="430">
        <v>194</v>
      </c>
      <c r="G360" s="430">
        <v>162</v>
      </c>
      <c r="H360" s="430">
        <v>491</v>
      </c>
      <c r="I360" s="429" t="s">
        <v>2489</v>
      </c>
      <c r="J360" s="431" t="s">
        <v>458</v>
      </c>
    </row>
    <row r="361" spans="1:10" s="384" customFormat="1" ht="63" hidden="1" x14ac:dyDescent="0.2">
      <c r="A361" s="422">
        <v>7</v>
      </c>
      <c r="B361" s="429" t="s">
        <v>464</v>
      </c>
      <c r="C361" s="430">
        <v>401</v>
      </c>
      <c r="D361" s="430">
        <v>1304</v>
      </c>
      <c r="E361" s="430"/>
      <c r="F361" s="430"/>
      <c r="G361" s="430">
        <v>401</v>
      </c>
      <c r="H361" s="430">
        <v>1304</v>
      </c>
      <c r="I361" s="429" t="s">
        <v>465</v>
      </c>
      <c r="J361" s="431" t="s">
        <v>458</v>
      </c>
    </row>
    <row r="362" spans="1:10" s="384" customFormat="1" ht="63" hidden="1" x14ac:dyDescent="0.2">
      <c r="A362" s="422">
        <v>8</v>
      </c>
      <c r="B362" s="429" t="s">
        <v>466</v>
      </c>
      <c r="C362" s="430">
        <v>44</v>
      </c>
      <c r="D362" s="430">
        <v>156</v>
      </c>
      <c r="E362" s="430">
        <v>12</v>
      </c>
      <c r="F362" s="430">
        <v>12</v>
      </c>
      <c r="G362" s="430">
        <v>32</v>
      </c>
      <c r="H362" s="430">
        <v>144</v>
      </c>
      <c r="I362" s="429" t="s">
        <v>2490</v>
      </c>
      <c r="J362" s="431" t="s">
        <v>2491</v>
      </c>
    </row>
    <row r="363" spans="1:10" s="384" customFormat="1" ht="63" hidden="1" x14ac:dyDescent="0.2">
      <c r="A363" s="422">
        <v>9</v>
      </c>
      <c r="B363" s="429" t="s">
        <v>467</v>
      </c>
      <c r="C363" s="430">
        <v>313</v>
      </c>
      <c r="D363" s="430">
        <v>1565</v>
      </c>
      <c r="E363" s="430">
        <v>113</v>
      </c>
      <c r="F363" s="430">
        <v>565</v>
      </c>
      <c r="G363" s="430">
        <v>200</v>
      </c>
      <c r="H363" s="430">
        <v>1000</v>
      </c>
      <c r="I363" s="429" t="s">
        <v>2492</v>
      </c>
      <c r="J363" s="431" t="s">
        <v>458</v>
      </c>
    </row>
    <row r="364" spans="1:10" s="384" customFormat="1" ht="63" hidden="1" x14ac:dyDescent="0.2">
      <c r="A364" s="422">
        <v>10</v>
      </c>
      <c r="B364" s="429" t="s">
        <v>468</v>
      </c>
      <c r="C364" s="430">
        <v>146</v>
      </c>
      <c r="D364" s="430">
        <v>384</v>
      </c>
      <c r="E364" s="430"/>
      <c r="F364" s="430"/>
      <c r="G364" s="430">
        <v>146</v>
      </c>
      <c r="H364" s="430">
        <v>384</v>
      </c>
      <c r="I364" s="429" t="s">
        <v>469</v>
      </c>
      <c r="J364" s="431" t="s">
        <v>458</v>
      </c>
    </row>
    <row r="365" spans="1:10" s="384" customFormat="1" hidden="1" x14ac:dyDescent="0.2">
      <c r="A365" s="422">
        <v>11</v>
      </c>
      <c r="B365" s="429" t="s">
        <v>470</v>
      </c>
      <c r="C365" s="430">
        <v>0</v>
      </c>
      <c r="D365" s="430">
        <v>0</v>
      </c>
      <c r="E365" s="430">
        <v>0</v>
      </c>
      <c r="F365" s="430">
        <v>0</v>
      </c>
      <c r="G365" s="430">
        <v>0</v>
      </c>
      <c r="H365" s="430">
        <v>0</v>
      </c>
      <c r="I365" s="429"/>
      <c r="J365" s="431"/>
    </row>
    <row r="366" spans="1:10" s="384" customFormat="1" ht="47.25" hidden="1" x14ac:dyDescent="0.2">
      <c r="A366" s="422">
        <v>12</v>
      </c>
      <c r="B366" s="429" t="s">
        <v>471</v>
      </c>
      <c r="C366" s="430">
        <v>49</v>
      </c>
      <c r="D366" s="430">
        <v>155</v>
      </c>
      <c r="E366" s="430">
        <v>35</v>
      </c>
      <c r="F366" s="430">
        <v>121</v>
      </c>
      <c r="G366" s="430">
        <v>14</v>
      </c>
      <c r="H366" s="430">
        <v>34</v>
      </c>
      <c r="I366" s="429" t="s">
        <v>2493</v>
      </c>
      <c r="J366" s="431" t="s">
        <v>458</v>
      </c>
    </row>
    <row r="367" spans="1:10" s="384" customFormat="1" x14ac:dyDescent="0.2">
      <c r="A367" s="422">
        <v>4</v>
      </c>
      <c r="B367" s="423" t="s">
        <v>956</v>
      </c>
      <c r="C367" s="424">
        <v>1375</v>
      </c>
      <c r="D367" s="424">
        <v>5646</v>
      </c>
      <c r="E367" s="424" t="s">
        <v>2494</v>
      </c>
      <c r="F367" s="424">
        <v>2308</v>
      </c>
      <c r="G367" s="424" t="s">
        <v>2495</v>
      </c>
      <c r="H367" s="424">
        <v>3338</v>
      </c>
      <c r="I367" s="423"/>
      <c r="J367" s="425"/>
    </row>
    <row r="368" spans="1:10" s="384" customFormat="1" hidden="1" x14ac:dyDescent="0.25">
      <c r="A368" s="435">
        <v>1</v>
      </c>
      <c r="B368" s="441" t="s">
        <v>2496</v>
      </c>
      <c r="C368" s="437" t="s">
        <v>2497</v>
      </c>
      <c r="D368" s="437" t="s">
        <v>2498</v>
      </c>
      <c r="E368" s="437" t="s">
        <v>2499</v>
      </c>
      <c r="F368" s="437" t="s">
        <v>2500</v>
      </c>
      <c r="G368" s="437" t="s">
        <v>2501</v>
      </c>
      <c r="H368" s="437" t="s">
        <v>2502</v>
      </c>
      <c r="I368" s="436"/>
      <c r="J368" s="441"/>
    </row>
    <row r="369" spans="1:10" s="384" customFormat="1" hidden="1" x14ac:dyDescent="0.25">
      <c r="A369" s="435"/>
      <c r="B369" s="442" t="s">
        <v>2503</v>
      </c>
      <c r="C369" s="440" t="s">
        <v>2504</v>
      </c>
      <c r="D369" s="440" t="s">
        <v>2505</v>
      </c>
      <c r="E369" s="440" t="s">
        <v>2506</v>
      </c>
      <c r="F369" s="440" t="s">
        <v>2506</v>
      </c>
      <c r="G369" s="440" t="s">
        <v>2504</v>
      </c>
      <c r="H369" s="440" t="s">
        <v>2505</v>
      </c>
      <c r="I369" s="439" t="s">
        <v>1023</v>
      </c>
      <c r="J369" s="442" t="s">
        <v>504</v>
      </c>
    </row>
    <row r="370" spans="1:10" s="384" customFormat="1" hidden="1" x14ac:dyDescent="0.25">
      <c r="A370" s="435"/>
      <c r="B370" s="442" t="s">
        <v>2507</v>
      </c>
      <c r="C370" s="440" t="s">
        <v>2504</v>
      </c>
      <c r="D370" s="440" t="s">
        <v>2508</v>
      </c>
      <c r="E370" s="440" t="s">
        <v>2509</v>
      </c>
      <c r="F370" s="440" t="s">
        <v>2510</v>
      </c>
      <c r="G370" s="440" t="s">
        <v>2511</v>
      </c>
      <c r="H370" s="440" t="s">
        <v>2512</v>
      </c>
      <c r="I370" s="439" t="s">
        <v>2513</v>
      </c>
      <c r="J370" s="442" t="s">
        <v>504</v>
      </c>
    </row>
    <row r="371" spans="1:10" s="384" customFormat="1" hidden="1" x14ac:dyDescent="0.25">
      <c r="A371" s="435"/>
      <c r="B371" s="442" t="s">
        <v>2514</v>
      </c>
      <c r="C371" s="440" t="s">
        <v>2515</v>
      </c>
      <c r="D371" s="440" t="s">
        <v>2516</v>
      </c>
      <c r="E371" s="440" t="s">
        <v>2506</v>
      </c>
      <c r="F371" s="440" t="s">
        <v>2506</v>
      </c>
      <c r="G371" s="440" t="s">
        <v>2515</v>
      </c>
      <c r="H371" s="440" t="s">
        <v>2516</v>
      </c>
      <c r="I371" s="439" t="s">
        <v>1023</v>
      </c>
      <c r="J371" s="442" t="s">
        <v>504</v>
      </c>
    </row>
    <row r="372" spans="1:10" s="384" customFormat="1" hidden="1" x14ac:dyDescent="0.25">
      <c r="A372" s="435"/>
      <c r="B372" s="442" t="s">
        <v>968</v>
      </c>
      <c r="C372" s="440" t="s">
        <v>2509</v>
      </c>
      <c r="D372" s="440" t="s">
        <v>2515</v>
      </c>
      <c r="E372" s="440" t="s">
        <v>2506</v>
      </c>
      <c r="F372" s="440" t="s">
        <v>2506</v>
      </c>
      <c r="G372" s="440" t="s">
        <v>2509</v>
      </c>
      <c r="H372" s="440" t="s">
        <v>2515</v>
      </c>
      <c r="I372" s="439" t="s">
        <v>2517</v>
      </c>
      <c r="J372" s="442" t="s">
        <v>504</v>
      </c>
    </row>
    <row r="373" spans="1:10" s="384" customFormat="1" hidden="1" x14ac:dyDescent="0.25">
      <c r="A373" s="435"/>
      <c r="B373" s="442" t="s">
        <v>967</v>
      </c>
      <c r="C373" s="440" t="s">
        <v>2515</v>
      </c>
      <c r="D373" s="440" t="s">
        <v>2518</v>
      </c>
      <c r="E373" s="440" t="s">
        <v>2506</v>
      </c>
      <c r="F373" s="440" t="s">
        <v>2506</v>
      </c>
      <c r="G373" s="440" t="s">
        <v>2515</v>
      </c>
      <c r="H373" s="440" t="s">
        <v>2518</v>
      </c>
      <c r="I373" s="439" t="s">
        <v>1023</v>
      </c>
      <c r="J373" s="442" t="s">
        <v>504</v>
      </c>
    </row>
    <row r="374" spans="1:10" s="384" customFormat="1" hidden="1" x14ac:dyDescent="0.25">
      <c r="A374" s="435"/>
      <c r="B374" s="442" t="s">
        <v>969</v>
      </c>
      <c r="C374" s="440" t="s">
        <v>2519</v>
      </c>
      <c r="D374" s="440" t="s">
        <v>2505</v>
      </c>
      <c r="E374" s="440" t="s">
        <v>2509</v>
      </c>
      <c r="F374" s="440" t="s">
        <v>2520</v>
      </c>
      <c r="G374" s="440" t="s">
        <v>2520</v>
      </c>
      <c r="H374" s="440" t="s">
        <v>2510</v>
      </c>
      <c r="I374" s="439" t="s">
        <v>2521</v>
      </c>
      <c r="J374" s="442" t="s">
        <v>504</v>
      </c>
    </row>
    <row r="375" spans="1:10" s="384" customFormat="1" hidden="1" x14ac:dyDescent="0.25">
      <c r="A375" s="435"/>
      <c r="B375" s="442" t="s">
        <v>2522</v>
      </c>
      <c r="C375" s="440" t="s">
        <v>2520</v>
      </c>
      <c r="D375" s="440" t="s">
        <v>2519</v>
      </c>
      <c r="E375" s="440" t="s">
        <v>2506</v>
      </c>
      <c r="F375" s="440" t="s">
        <v>2506</v>
      </c>
      <c r="G375" s="440" t="s">
        <v>2520</v>
      </c>
      <c r="H375" s="440" t="s">
        <v>2519</v>
      </c>
      <c r="I375" s="439" t="s">
        <v>1023</v>
      </c>
      <c r="J375" s="442" t="s">
        <v>504</v>
      </c>
    </row>
    <row r="376" spans="1:10" s="384" customFormat="1" hidden="1" x14ac:dyDescent="0.25">
      <c r="A376" s="435"/>
      <c r="B376" s="442" t="s">
        <v>2523</v>
      </c>
      <c r="C376" s="440" t="s">
        <v>2524</v>
      </c>
      <c r="D376" s="440" t="s">
        <v>2520</v>
      </c>
      <c r="E376" s="440" t="s">
        <v>2506</v>
      </c>
      <c r="F376" s="440" t="s">
        <v>2506</v>
      </c>
      <c r="G376" s="440" t="s">
        <v>2524</v>
      </c>
      <c r="H376" s="440" t="s">
        <v>2520</v>
      </c>
      <c r="I376" s="439" t="s">
        <v>1023</v>
      </c>
      <c r="J376" s="442" t="s">
        <v>504</v>
      </c>
    </row>
    <row r="377" spans="1:10" s="384" customFormat="1" hidden="1" x14ac:dyDescent="0.25">
      <c r="A377" s="435"/>
      <c r="B377" s="442" t="s">
        <v>2525</v>
      </c>
      <c r="C377" s="440" t="s">
        <v>2511</v>
      </c>
      <c r="D377" s="440" t="s">
        <v>2499</v>
      </c>
      <c r="E377" s="440" t="s">
        <v>2515</v>
      </c>
      <c r="F377" s="440" t="s">
        <v>2504</v>
      </c>
      <c r="G377" s="440" t="s">
        <v>2509</v>
      </c>
      <c r="H377" s="440" t="s">
        <v>2509</v>
      </c>
      <c r="I377" s="439" t="s">
        <v>2526</v>
      </c>
      <c r="J377" s="442" t="s">
        <v>504</v>
      </c>
    </row>
    <row r="378" spans="1:10" s="384" customFormat="1" hidden="1" x14ac:dyDescent="0.25">
      <c r="A378" s="435"/>
      <c r="B378" s="442" t="s">
        <v>2527</v>
      </c>
      <c r="C378" s="440" t="s">
        <v>2515</v>
      </c>
      <c r="D378" s="440" t="s">
        <v>2505</v>
      </c>
      <c r="E378" s="440" t="s">
        <v>2509</v>
      </c>
      <c r="F378" s="440" t="s">
        <v>2504</v>
      </c>
      <c r="G378" s="440" t="s">
        <v>2509</v>
      </c>
      <c r="H378" s="440" t="s">
        <v>2511</v>
      </c>
      <c r="I378" s="439" t="s">
        <v>2528</v>
      </c>
      <c r="J378" s="442" t="s">
        <v>504</v>
      </c>
    </row>
    <row r="379" spans="1:10" s="384" customFormat="1" hidden="1" x14ac:dyDescent="0.25">
      <c r="A379" s="435"/>
      <c r="B379" s="442" t="s">
        <v>2529</v>
      </c>
      <c r="C379" s="440" t="s">
        <v>2511</v>
      </c>
      <c r="D379" s="440" t="s">
        <v>2505</v>
      </c>
      <c r="E379" s="440" t="s">
        <v>2506</v>
      </c>
      <c r="F379" s="440" t="s">
        <v>2506</v>
      </c>
      <c r="G379" s="440" t="s">
        <v>2511</v>
      </c>
      <c r="H379" s="440" t="s">
        <v>2505</v>
      </c>
      <c r="I379" s="439" t="s">
        <v>2530</v>
      </c>
      <c r="J379" s="442" t="s">
        <v>504</v>
      </c>
    </row>
    <row r="380" spans="1:10" s="384" customFormat="1" hidden="1" x14ac:dyDescent="0.25">
      <c r="A380" s="435"/>
      <c r="B380" s="442" t="s">
        <v>970</v>
      </c>
      <c r="C380" s="440" t="s">
        <v>2504</v>
      </c>
      <c r="D380" s="440" t="s">
        <v>2505</v>
      </c>
      <c r="E380" s="440" t="s">
        <v>2506</v>
      </c>
      <c r="F380" s="440" t="s">
        <v>2506</v>
      </c>
      <c r="G380" s="440" t="s">
        <v>2504</v>
      </c>
      <c r="H380" s="440" t="s">
        <v>2505</v>
      </c>
      <c r="I380" s="439" t="s">
        <v>1023</v>
      </c>
      <c r="J380" s="442" t="s">
        <v>504</v>
      </c>
    </row>
    <row r="381" spans="1:10" s="384" customFormat="1" hidden="1" x14ac:dyDescent="0.25">
      <c r="A381" s="435">
        <v>2</v>
      </c>
      <c r="B381" s="441" t="s">
        <v>2531</v>
      </c>
      <c r="C381" s="437" t="s">
        <v>2532</v>
      </c>
      <c r="D381" s="437" t="s">
        <v>2533</v>
      </c>
      <c r="E381" s="437" t="s">
        <v>2534</v>
      </c>
      <c r="F381" s="437" t="s">
        <v>2535</v>
      </c>
      <c r="G381" s="437" t="s">
        <v>2536</v>
      </c>
      <c r="H381" s="437" t="s">
        <v>2537</v>
      </c>
      <c r="I381" s="436"/>
      <c r="J381" s="441"/>
    </row>
    <row r="382" spans="1:10" s="384" customFormat="1" hidden="1" x14ac:dyDescent="0.25">
      <c r="A382" s="435"/>
      <c r="B382" s="442" t="s">
        <v>2538</v>
      </c>
      <c r="C382" s="440" t="s">
        <v>2539</v>
      </c>
      <c r="D382" s="440" t="s">
        <v>2540</v>
      </c>
      <c r="E382" s="440" t="s">
        <v>2541</v>
      </c>
      <c r="F382" s="440" t="s">
        <v>2542</v>
      </c>
      <c r="G382" s="440" t="s">
        <v>2536</v>
      </c>
      <c r="H382" s="440" t="s">
        <v>2537</v>
      </c>
      <c r="I382" s="439" t="s">
        <v>2543</v>
      </c>
      <c r="J382" s="442" t="s">
        <v>605</v>
      </c>
    </row>
    <row r="383" spans="1:10" s="384" customFormat="1" hidden="1" x14ac:dyDescent="0.25">
      <c r="A383" s="435"/>
      <c r="B383" s="442" t="s">
        <v>2544</v>
      </c>
      <c r="C383" s="440" t="s">
        <v>2545</v>
      </c>
      <c r="D383" s="440" t="s">
        <v>2546</v>
      </c>
      <c r="E383" s="440" t="s">
        <v>2545</v>
      </c>
      <c r="F383" s="440" t="s">
        <v>2546</v>
      </c>
      <c r="G383" s="440" t="s">
        <v>2506</v>
      </c>
      <c r="H383" s="440" t="s">
        <v>2506</v>
      </c>
      <c r="I383" s="439" t="s">
        <v>2547</v>
      </c>
      <c r="J383" s="442" t="s">
        <v>605</v>
      </c>
    </row>
    <row r="384" spans="1:10" s="384" customFormat="1" hidden="1" x14ac:dyDescent="0.25">
      <c r="A384" s="435"/>
      <c r="B384" s="442" t="s">
        <v>2548</v>
      </c>
      <c r="C384" s="440" t="s">
        <v>2512</v>
      </c>
      <c r="D384" s="440" t="s">
        <v>2549</v>
      </c>
      <c r="E384" s="440" t="s">
        <v>2512</v>
      </c>
      <c r="F384" s="440" t="s">
        <v>2549</v>
      </c>
      <c r="G384" s="440" t="s">
        <v>2506</v>
      </c>
      <c r="H384" s="440" t="s">
        <v>2506</v>
      </c>
      <c r="I384" s="439" t="s">
        <v>2550</v>
      </c>
      <c r="J384" s="442" t="s">
        <v>605</v>
      </c>
    </row>
    <row r="385" spans="1:10" s="384" customFormat="1" hidden="1" x14ac:dyDescent="0.25">
      <c r="A385" s="435"/>
      <c r="B385" s="442" t="s">
        <v>2551</v>
      </c>
      <c r="C385" s="440" t="s">
        <v>2504</v>
      </c>
      <c r="D385" s="440" t="s">
        <v>2552</v>
      </c>
      <c r="E385" s="440" t="s">
        <v>2504</v>
      </c>
      <c r="F385" s="440" t="s">
        <v>2552</v>
      </c>
      <c r="G385" s="440" t="s">
        <v>2506</v>
      </c>
      <c r="H385" s="440" t="s">
        <v>2506</v>
      </c>
      <c r="I385" s="439" t="s">
        <v>2553</v>
      </c>
      <c r="J385" s="442" t="s">
        <v>605</v>
      </c>
    </row>
    <row r="386" spans="1:10" s="384" customFormat="1" hidden="1" x14ac:dyDescent="0.25">
      <c r="A386" s="435"/>
      <c r="B386" s="442" t="s">
        <v>2554</v>
      </c>
      <c r="C386" s="440" t="s">
        <v>2555</v>
      </c>
      <c r="D386" s="440" t="s">
        <v>2556</v>
      </c>
      <c r="E386" s="440" t="s">
        <v>2555</v>
      </c>
      <c r="F386" s="440" t="s">
        <v>2556</v>
      </c>
      <c r="G386" s="440" t="s">
        <v>2506</v>
      </c>
      <c r="H386" s="440" t="s">
        <v>2506</v>
      </c>
      <c r="I386" s="439" t="s">
        <v>1023</v>
      </c>
      <c r="J386" s="442" t="s">
        <v>605</v>
      </c>
    </row>
    <row r="387" spans="1:10" s="384" customFormat="1" hidden="1" x14ac:dyDescent="0.25">
      <c r="A387" s="435"/>
      <c r="B387" s="442" t="s">
        <v>2557</v>
      </c>
      <c r="C387" s="440" t="s">
        <v>2505</v>
      </c>
      <c r="D387" s="440" t="s">
        <v>2558</v>
      </c>
      <c r="E387" s="440" t="s">
        <v>2505</v>
      </c>
      <c r="F387" s="440" t="s">
        <v>2558</v>
      </c>
      <c r="G387" s="440" t="s">
        <v>2506</v>
      </c>
      <c r="H387" s="440" t="s">
        <v>2506</v>
      </c>
      <c r="I387" s="439" t="s">
        <v>2559</v>
      </c>
      <c r="J387" s="442" t="s">
        <v>605</v>
      </c>
    </row>
    <row r="388" spans="1:10" s="384" customFormat="1" hidden="1" x14ac:dyDescent="0.25">
      <c r="A388" s="435"/>
      <c r="B388" s="442" t="s">
        <v>994</v>
      </c>
      <c r="C388" s="440" t="s">
        <v>2560</v>
      </c>
      <c r="D388" s="440" t="s">
        <v>2561</v>
      </c>
      <c r="E388" s="440" t="s">
        <v>2560</v>
      </c>
      <c r="F388" s="440" t="s">
        <v>2561</v>
      </c>
      <c r="G388" s="440" t="s">
        <v>2506</v>
      </c>
      <c r="H388" s="440" t="s">
        <v>2506</v>
      </c>
      <c r="I388" s="439" t="s">
        <v>2562</v>
      </c>
      <c r="J388" s="442" t="s">
        <v>605</v>
      </c>
    </row>
    <row r="389" spans="1:10" s="384" customFormat="1" hidden="1" x14ac:dyDescent="0.25">
      <c r="A389" s="435">
        <v>3</v>
      </c>
      <c r="B389" s="441" t="s">
        <v>2563</v>
      </c>
      <c r="C389" s="437" t="s">
        <v>2564</v>
      </c>
      <c r="D389" s="437" t="s">
        <v>2565</v>
      </c>
      <c r="E389" s="437" t="s">
        <v>2566</v>
      </c>
      <c r="F389" s="437" t="s">
        <v>2567</v>
      </c>
      <c r="G389" s="437" t="s">
        <v>2568</v>
      </c>
      <c r="H389" s="437" t="s">
        <v>2569</v>
      </c>
      <c r="I389" s="436"/>
      <c r="J389" s="441"/>
    </row>
    <row r="390" spans="1:10" s="384" customFormat="1" hidden="1" x14ac:dyDescent="0.25">
      <c r="A390" s="435"/>
      <c r="B390" s="442" t="s">
        <v>989</v>
      </c>
      <c r="C390" s="440" t="s">
        <v>2570</v>
      </c>
      <c r="D390" s="440" t="s">
        <v>2571</v>
      </c>
      <c r="E390" s="440" t="s">
        <v>2555</v>
      </c>
      <c r="F390" s="440" t="s">
        <v>2558</v>
      </c>
      <c r="G390" s="440" t="s">
        <v>2516</v>
      </c>
      <c r="H390" s="440" t="s">
        <v>2539</v>
      </c>
      <c r="I390" s="439" t="s">
        <v>1023</v>
      </c>
      <c r="J390" s="442" t="s">
        <v>504</v>
      </c>
    </row>
    <row r="391" spans="1:10" s="384" customFormat="1" hidden="1" x14ac:dyDescent="0.25">
      <c r="A391" s="435"/>
      <c r="B391" s="442" t="s">
        <v>313</v>
      </c>
      <c r="C391" s="440" t="s">
        <v>2572</v>
      </c>
      <c r="D391" s="440" t="s">
        <v>2573</v>
      </c>
      <c r="E391" s="440" t="s">
        <v>2504</v>
      </c>
      <c r="F391" s="440" t="s">
        <v>2574</v>
      </c>
      <c r="G391" s="440" t="s">
        <v>2516</v>
      </c>
      <c r="H391" s="440" t="s">
        <v>2575</v>
      </c>
      <c r="I391" s="439" t="s">
        <v>2576</v>
      </c>
      <c r="J391" s="442" t="s">
        <v>504</v>
      </c>
    </row>
    <row r="392" spans="1:10" s="384" customFormat="1" hidden="1" x14ac:dyDescent="0.25">
      <c r="A392" s="435"/>
      <c r="B392" s="442" t="s">
        <v>2577</v>
      </c>
      <c r="C392" s="440" t="s">
        <v>2511</v>
      </c>
      <c r="D392" s="440" t="s">
        <v>2541</v>
      </c>
      <c r="E392" s="440" t="s">
        <v>2506</v>
      </c>
      <c r="F392" s="440" t="s">
        <v>2506</v>
      </c>
      <c r="G392" s="440" t="s">
        <v>2511</v>
      </c>
      <c r="H392" s="440" t="s">
        <v>2541</v>
      </c>
      <c r="I392" s="439" t="s">
        <v>1023</v>
      </c>
      <c r="J392" s="442" t="s">
        <v>320</v>
      </c>
    </row>
    <row r="393" spans="1:10" s="384" customFormat="1" hidden="1" x14ac:dyDescent="0.25">
      <c r="A393" s="435"/>
      <c r="B393" s="442" t="s">
        <v>2578</v>
      </c>
      <c r="C393" s="440" t="s">
        <v>2504</v>
      </c>
      <c r="D393" s="440" t="s">
        <v>2579</v>
      </c>
      <c r="E393" s="440" t="s">
        <v>2504</v>
      </c>
      <c r="F393" s="440" t="s">
        <v>2579</v>
      </c>
      <c r="G393" s="440" t="s">
        <v>2506</v>
      </c>
      <c r="H393" s="440" t="s">
        <v>2506</v>
      </c>
      <c r="I393" s="439" t="s">
        <v>2580</v>
      </c>
      <c r="J393" s="442" t="s">
        <v>504</v>
      </c>
    </row>
    <row r="394" spans="1:10" s="384" customFormat="1" hidden="1" x14ac:dyDescent="0.25">
      <c r="A394" s="435"/>
      <c r="B394" s="442" t="s">
        <v>310</v>
      </c>
      <c r="C394" s="440" t="s">
        <v>2505</v>
      </c>
      <c r="D394" s="440" t="s">
        <v>2581</v>
      </c>
      <c r="E394" s="440" t="s">
        <v>2506</v>
      </c>
      <c r="F394" s="440" t="s">
        <v>2506</v>
      </c>
      <c r="G394" s="440" t="s">
        <v>2505</v>
      </c>
      <c r="H394" s="440" t="s">
        <v>2581</v>
      </c>
      <c r="I394" s="439" t="s">
        <v>1023</v>
      </c>
      <c r="J394" s="442" t="s">
        <v>504</v>
      </c>
    </row>
    <row r="395" spans="1:10" s="384" customFormat="1" hidden="1" x14ac:dyDescent="0.25">
      <c r="A395" s="435"/>
      <c r="B395" s="442" t="s">
        <v>312</v>
      </c>
      <c r="C395" s="440" t="s">
        <v>2512</v>
      </c>
      <c r="D395" s="440" t="s">
        <v>2582</v>
      </c>
      <c r="E395" s="440" t="s">
        <v>2519</v>
      </c>
      <c r="F395" s="440" t="s">
        <v>2583</v>
      </c>
      <c r="G395" s="440" t="s">
        <v>2511</v>
      </c>
      <c r="H395" s="440" t="s">
        <v>2572</v>
      </c>
      <c r="I395" s="439" t="s">
        <v>2584</v>
      </c>
      <c r="J395" s="442" t="s">
        <v>320</v>
      </c>
    </row>
    <row r="396" spans="1:10" s="384" customFormat="1" hidden="1" x14ac:dyDescent="0.25">
      <c r="A396" s="435"/>
      <c r="B396" s="442" t="s">
        <v>2585</v>
      </c>
      <c r="C396" s="440" t="s">
        <v>2520</v>
      </c>
      <c r="D396" s="440" t="s">
        <v>2586</v>
      </c>
      <c r="E396" s="440" t="s">
        <v>2506</v>
      </c>
      <c r="F396" s="440" t="s">
        <v>2506</v>
      </c>
      <c r="G396" s="440" t="s">
        <v>2520</v>
      </c>
      <c r="H396" s="440" t="s">
        <v>2586</v>
      </c>
      <c r="I396" s="439" t="s">
        <v>1023</v>
      </c>
      <c r="J396" s="442" t="s">
        <v>320</v>
      </c>
    </row>
    <row r="397" spans="1:10" s="384" customFormat="1" hidden="1" x14ac:dyDescent="0.25">
      <c r="A397" s="435"/>
      <c r="B397" s="442" t="s">
        <v>2587</v>
      </c>
      <c r="C397" s="440" t="s">
        <v>2511</v>
      </c>
      <c r="D397" s="440" t="s">
        <v>2570</v>
      </c>
      <c r="E397" s="440" t="s">
        <v>2506</v>
      </c>
      <c r="F397" s="440" t="s">
        <v>2506</v>
      </c>
      <c r="G397" s="440" t="s">
        <v>2511</v>
      </c>
      <c r="H397" s="440" t="s">
        <v>2570</v>
      </c>
      <c r="I397" s="439" t="s">
        <v>2584</v>
      </c>
      <c r="J397" s="442" t="s">
        <v>320</v>
      </c>
    </row>
    <row r="398" spans="1:10" s="384" customFormat="1" hidden="1" x14ac:dyDescent="0.25">
      <c r="A398" s="435"/>
      <c r="B398" s="442" t="s">
        <v>2588</v>
      </c>
      <c r="C398" s="440" t="s">
        <v>2520</v>
      </c>
      <c r="D398" s="440" t="s">
        <v>2500</v>
      </c>
      <c r="E398" s="440" t="s">
        <v>2506</v>
      </c>
      <c r="F398" s="440" t="s">
        <v>2506</v>
      </c>
      <c r="G398" s="440" t="s">
        <v>2520</v>
      </c>
      <c r="H398" s="440" t="s">
        <v>2500</v>
      </c>
      <c r="I398" s="439" t="s">
        <v>1023</v>
      </c>
      <c r="J398" s="442" t="s">
        <v>320</v>
      </c>
    </row>
    <row r="399" spans="1:10" s="384" customFormat="1" hidden="1" x14ac:dyDescent="0.25">
      <c r="A399" s="435"/>
      <c r="B399" s="442" t="s">
        <v>314</v>
      </c>
      <c r="C399" s="440" t="s">
        <v>2512</v>
      </c>
      <c r="D399" s="440" t="s">
        <v>2582</v>
      </c>
      <c r="E399" s="440" t="s">
        <v>2515</v>
      </c>
      <c r="F399" s="440" t="s">
        <v>2589</v>
      </c>
      <c r="G399" s="440" t="s">
        <v>2510</v>
      </c>
      <c r="H399" s="440" t="s">
        <v>2545</v>
      </c>
      <c r="I399" s="439" t="s">
        <v>2590</v>
      </c>
      <c r="J399" s="442" t="s">
        <v>504</v>
      </c>
    </row>
    <row r="400" spans="1:10" s="384" customFormat="1" hidden="1" x14ac:dyDescent="0.25">
      <c r="A400" s="435">
        <v>4</v>
      </c>
      <c r="B400" s="441" t="s">
        <v>2591</v>
      </c>
      <c r="C400" s="437" t="s">
        <v>2592</v>
      </c>
      <c r="D400" s="437" t="s">
        <v>2593</v>
      </c>
      <c r="E400" s="437" t="s">
        <v>2594</v>
      </c>
      <c r="F400" s="437" t="s">
        <v>2595</v>
      </c>
      <c r="G400" s="437" t="s">
        <v>2575</v>
      </c>
      <c r="H400" s="437" t="s">
        <v>2596</v>
      </c>
      <c r="I400" s="436"/>
      <c r="J400" s="441"/>
    </row>
    <row r="401" spans="1:10" s="384" customFormat="1" hidden="1" x14ac:dyDescent="0.25">
      <c r="A401" s="435"/>
      <c r="B401" s="442" t="s">
        <v>2597</v>
      </c>
      <c r="C401" s="440" t="s">
        <v>2598</v>
      </c>
      <c r="D401" s="440" t="s">
        <v>2532</v>
      </c>
      <c r="E401" s="440" t="s">
        <v>2506</v>
      </c>
      <c r="F401" s="440" t="s">
        <v>2506</v>
      </c>
      <c r="G401" s="440" t="s">
        <v>2598</v>
      </c>
      <c r="H401" s="440" t="s">
        <v>2532</v>
      </c>
      <c r="I401" s="439" t="s">
        <v>2599</v>
      </c>
      <c r="J401" s="442" t="s">
        <v>504</v>
      </c>
    </row>
    <row r="402" spans="1:10" s="384" customFormat="1" hidden="1" x14ac:dyDescent="0.25">
      <c r="A402" s="435"/>
      <c r="B402" s="442" t="s">
        <v>981</v>
      </c>
      <c r="C402" s="440" t="s">
        <v>2516</v>
      </c>
      <c r="D402" s="440" t="s">
        <v>2600</v>
      </c>
      <c r="E402" s="440" t="s">
        <v>2506</v>
      </c>
      <c r="F402" s="440" t="s">
        <v>2506</v>
      </c>
      <c r="G402" s="440" t="s">
        <v>2516</v>
      </c>
      <c r="H402" s="440" t="s">
        <v>2600</v>
      </c>
      <c r="I402" s="439" t="s">
        <v>2601</v>
      </c>
      <c r="J402" s="442" t="s">
        <v>504</v>
      </c>
    </row>
    <row r="403" spans="1:10" s="384" customFormat="1" hidden="1" x14ac:dyDescent="0.25">
      <c r="A403" s="435"/>
      <c r="B403" s="442" t="s">
        <v>2602</v>
      </c>
      <c r="C403" s="440" t="s">
        <v>2499</v>
      </c>
      <c r="D403" s="440" t="s">
        <v>2500</v>
      </c>
      <c r="E403" s="440" t="s">
        <v>2519</v>
      </c>
      <c r="F403" s="440" t="s">
        <v>2555</v>
      </c>
      <c r="G403" s="440" t="s">
        <v>2524</v>
      </c>
      <c r="H403" s="440" t="s">
        <v>2499</v>
      </c>
      <c r="I403" s="439" t="s">
        <v>1023</v>
      </c>
      <c r="J403" s="442" t="s">
        <v>504</v>
      </c>
    </row>
    <row r="404" spans="1:10" s="384" customFormat="1" hidden="1" x14ac:dyDescent="0.25">
      <c r="A404" s="435"/>
      <c r="B404" s="442" t="s">
        <v>2603</v>
      </c>
      <c r="C404" s="440" t="s">
        <v>2519</v>
      </c>
      <c r="D404" s="440" t="s">
        <v>2604</v>
      </c>
      <c r="E404" s="440" t="s">
        <v>2506</v>
      </c>
      <c r="F404" s="440" t="s">
        <v>2506</v>
      </c>
      <c r="G404" s="440" t="s">
        <v>2519</v>
      </c>
      <c r="H404" s="440" t="s">
        <v>2604</v>
      </c>
      <c r="I404" s="439" t="s">
        <v>1023</v>
      </c>
      <c r="J404" s="442" t="s">
        <v>504</v>
      </c>
    </row>
    <row r="405" spans="1:10" s="384" customFormat="1" hidden="1" x14ac:dyDescent="0.25">
      <c r="A405" s="435"/>
      <c r="B405" s="442" t="s">
        <v>980</v>
      </c>
      <c r="C405" s="440" t="s">
        <v>2511</v>
      </c>
      <c r="D405" s="440" t="s">
        <v>2541</v>
      </c>
      <c r="E405" s="440" t="s">
        <v>2524</v>
      </c>
      <c r="F405" s="440" t="s">
        <v>2594</v>
      </c>
      <c r="G405" s="440" t="s">
        <v>2524</v>
      </c>
      <c r="H405" s="440" t="s">
        <v>2510</v>
      </c>
      <c r="I405" s="439" t="s">
        <v>2605</v>
      </c>
      <c r="J405" s="442" t="s">
        <v>504</v>
      </c>
    </row>
    <row r="406" spans="1:10" s="384" customFormat="1" hidden="1" x14ac:dyDescent="0.25">
      <c r="A406" s="435"/>
      <c r="B406" s="442" t="s">
        <v>2606</v>
      </c>
      <c r="C406" s="440" t="s">
        <v>2511</v>
      </c>
      <c r="D406" s="440" t="s">
        <v>2607</v>
      </c>
      <c r="E406" s="440" t="s">
        <v>2511</v>
      </c>
      <c r="F406" s="440" t="s">
        <v>2607</v>
      </c>
      <c r="G406" s="440" t="s">
        <v>2506</v>
      </c>
      <c r="H406" s="440" t="s">
        <v>2506</v>
      </c>
      <c r="I406" s="439" t="s">
        <v>2608</v>
      </c>
      <c r="J406" s="442" t="s">
        <v>504</v>
      </c>
    </row>
    <row r="407" spans="1:10" s="384" customFormat="1" hidden="1" x14ac:dyDescent="0.25">
      <c r="A407" s="435">
        <v>5</v>
      </c>
      <c r="B407" s="441" t="s">
        <v>2609</v>
      </c>
      <c r="C407" s="437" t="s">
        <v>2610</v>
      </c>
      <c r="D407" s="437" t="s">
        <v>2611</v>
      </c>
      <c r="E407" s="437" t="s">
        <v>2600</v>
      </c>
      <c r="F407" s="437" t="s">
        <v>2612</v>
      </c>
      <c r="G407" s="437" t="s">
        <v>2613</v>
      </c>
      <c r="H407" s="437" t="s">
        <v>2614</v>
      </c>
      <c r="I407" s="436"/>
      <c r="J407" s="441"/>
    </row>
    <row r="408" spans="1:10" s="384" customFormat="1" hidden="1" x14ac:dyDescent="0.25">
      <c r="A408" s="435"/>
      <c r="B408" s="442" t="s">
        <v>2615</v>
      </c>
      <c r="C408" s="440" t="s">
        <v>2510</v>
      </c>
      <c r="D408" s="440" t="s">
        <v>2500</v>
      </c>
      <c r="E408" s="440" t="s">
        <v>2506</v>
      </c>
      <c r="F408" s="440" t="s">
        <v>2506</v>
      </c>
      <c r="G408" s="440" t="s">
        <v>2510</v>
      </c>
      <c r="H408" s="440" t="s">
        <v>2500</v>
      </c>
      <c r="I408" s="439" t="s">
        <v>1023</v>
      </c>
      <c r="J408" s="442" t="s">
        <v>504</v>
      </c>
    </row>
    <row r="409" spans="1:10" s="384" customFormat="1" hidden="1" x14ac:dyDescent="0.25">
      <c r="A409" s="435"/>
      <c r="B409" s="442" t="s">
        <v>2616</v>
      </c>
      <c r="C409" s="440" t="s">
        <v>2500</v>
      </c>
      <c r="D409" s="440" t="s">
        <v>2617</v>
      </c>
      <c r="E409" s="440" t="s">
        <v>2500</v>
      </c>
      <c r="F409" s="440" t="s">
        <v>2617</v>
      </c>
      <c r="G409" s="440" t="s">
        <v>2506</v>
      </c>
      <c r="H409" s="440" t="s">
        <v>2506</v>
      </c>
      <c r="I409" s="439" t="s">
        <v>2618</v>
      </c>
      <c r="J409" s="442" t="s">
        <v>504</v>
      </c>
    </row>
    <row r="410" spans="1:10" s="384" customFormat="1" hidden="1" x14ac:dyDescent="0.25">
      <c r="A410" s="435"/>
      <c r="B410" s="442" t="s">
        <v>2619</v>
      </c>
      <c r="C410" s="440" t="s">
        <v>2516</v>
      </c>
      <c r="D410" s="440" t="s">
        <v>2620</v>
      </c>
      <c r="E410" s="440" t="s">
        <v>2506</v>
      </c>
      <c r="F410" s="440" t="s">
        <v>2506</v>
      </c>
      <c r="G410" s="440" t="s">
        <v>2516</v>
      </c>
      <c r="H410" s="440" t="s">
        <v>2620</v>
      </c>
      <c r="I410" s="439" t="s">
        <v>1023</v>
      </c>
      <c r="J410" s="442" t="s">
        <v>504</v>
      </c>
    </row>
    <row r="411" spans="1:10" s="384" customFormat="1" hidden="1" x14ac:dyDescent="0.25">
      <c r="A411" s="435"/>
      <c r="B411" s="442" t="s">
        <v>2621</v>
      </c>
      <c r="C411" s="440" t="s">
        <v>2511</v>
      </c>
      <c r="D411" s="440" t="s">
        <v>2574</v>
      </c>
      <c r="E411" s="440" t="s">
        <v>2511</v>
      </c>
      <c r="F411" s="440" t="s">
        <v>2574</v>
      </c>
      <c r="G411" s="440" t="s">
        <v>2506</v>
      </c>
      <c r="H411" s="440" t="s">
        <v>2506</v>
      </c>
      <c r="I411" s="439" t="s">
        <v>1023</v>
      </c>
      <c r="J411" s="442" t="s">
        <v>504</v>
      </c>
    </row>
    <row r="412" spans="1:10" s="384" customFormat="1" hidden="1" x14ac:dyDescent="0.25">
      <c r="A412" s="435"/>
      <c r="B412" s="442" t="s">
        <v>2622</v>
      </c>
      <c r="C412" s="440" t="s">
        <v>2511</v>
      </c>
      <c r="D412" s="440" t="s">
        <v>2623</v>
      </c>
      <c r="E412" s="440" t="s">
        <v>2506</v>
      </c>
      <c r="F412" s="440" t="s">
        <v>2506</v>
      </c>
      <c r="G412" s="440" t="s">
        <v>2511</v>
      </c>
      <c r="H412" s="440" t="s">
        <v>2623</v>
      </c>
      <c r="I412" s="439" t="s">
        <v>1023</v>
      </c>
      <c r="J412" s="442" t="s">
        <v>504</v>
      </c>
    </row>
    <row r="413" spans="1:10" s="384" customFormat="1" hidden="1" x14ac:dyDescent="0.25">
      <c r="A413" s="435"/>
      <c r="B413" s="442" t="s">
        <v>2624</v>
      </c>
      <c r="C413" s="440" t="s">
        <v>2518</v>
      </c>
      <c r="D413" s="440" t="s">
        <v>2625</v>
      </c>
      <c r="E413" s="440" t="s">
        <v>2506</v>
      </c>
      <c r="F413" s="440" t="s">
        <v>2506</v>
      </c>
      <c r="G413" s="440" t="s">
        <v>2518</v>
      </c>
      <c r="H413" s="440" t="s">
        <v>2625</v>
      </c>
      <c r="I413" s="439" t="s">
        <v>1023</v>
      </c>
      <c r="J413" s="442" t="s">
        <v>504</v>
      </c>
    </row>
    <row r="414" spans="1:10" s="384" customFormat="1" hidden="1" x14ac:dyDescent="0.25">
      <c r="A414" s="435"/>
      <c r="B414" s="442" t="s">
        <v>972</v>
      </c>
      <c r="C414" s="440" t="s">
        <v>2586</v>
      </c>
      <c r="D414" s="440" t="s">
        <v>2617</v>
      </c>
      <c r="E414" s="440" t="s">
        <v>2586</v>
      </c>
      <c r="F414" s="440" t="s">
        <v>2617</v>
      </c>
      <c r="G414" s="440" t="s">
        <v>2506</v>
      </c>
      <c r="H414" s="440" t="s">
        <v>2506</v>
      </c>
      <c r="I414" s="439" t="s">
        <v>2626</v>
      </c>
      <c r="J414" s="442" t="s">
        <v>504</v>
      </c>
    </row>
    <row r="415" spans="1:10" s="384" customFormat="1" hidden="1" x14ac:dyDescent="0.25">
      <c r="A415" s="435"/>
      <c r="B415" s="442" t="s">
        <v>2627</v>
      </c>
      <c r="C415" s="440" t="s">
        <v>2516</v>
      </c>
      <c r="D415" s="440" t="s">
        <v>2628</v>
      </c>
      <c r="E415" s="440" t="s">
        <v>2510</v>
      </c>
      <c r="F415" s="440" t="s">
        <v>2629</v>
      </c>
      <c r="G415" s="440" t="s">
        <v>2511</v>
      </c>
      <c r="H415" s="440" t="s">
        <v>2500</v>
      </c>
      <c r="I415" s="439" t="s">
        <v>2630</v>
      </c>
      <c r="J415" s="442" t="s">
        <v>504</v>
      </c>
    </row>
    <row r="416" spans="1:10" s="384" customFormat="1" hidden="1" x14ac:dyDescent="0.25">
      <c r="A416" s="435">
        <v>6</v>
      </c>
      <c r="B416" s="441" t="s">
        <v>2631</v>
      </c>
      <c r="C416" s="437" t="s">
        <v>2632</v>
      </c>
      <c r="D416" s="437" t="s">
        <v>2633</v>
      </c>
      <c r="E416" s="437" t="s">
        <v>2504</v>
      </c>
      <c r="F416" s="437" t="s">
        <v>2579</v>
      </c>
      <c r="G416" s="437" t="s">
        <v>2634</v>
      </c>
      <c r="H416" s="437" t="s">
        <v>2635</v>
      </c>
      <c r="I416" s="436"/>
      <c r="J416" s="441"/>
    </row>
    <row r="417" spans="1:10" s="384" customFormat="1" hidden="1" x14ac:dyDescent="0.25">
      <c r="A417" s="435"/>
      <c r="B417" s="442" t="s">
        <v>2636</v>
      </c>
      <c r="C417" s="440" t="s">
        <v>2637</v>
      </c>
      <c r="D417" s="440" t="s">
        <v>2638</v>
      </c>
      <c r="E417" s="440" t="s">
        <v>2506</v>
      </c>
      <c r="F417" s="440" t="s">
        <v>2506</v>
      </c>
      <c r="G417" s="440" t="s">
        <v>2637</v>
      </c>
      <c r="H417" s="440" t="s">
        <v>2638</v>
      </c>
      <c r="I417" s="439" t="s">
        <v>1023</v>
      </c>
      <c r="J417" s="442" t="s">
        <v>320</v>
      </c>
    </row>
    <row r="418" spans="1:10" s="384" customFormat="1" hidden="1" x14ac:dyDescent="0.25">
      <c r="A418" s="435"/>
      <c r="B418" s="442" t="s">
        <v>2639</v>
      </c>
      <c r="C418" s="440" t="s">
        <v>2515</v>
      </c>
      <c r="D418" s="440" t="s">
        <v>2572</v>
      </c>
      <c r="E418" s="440" t="s">
        <v>2506</v>
      </c>
      <c r="F418" s="440" t="s">
        <v>2506</v>
      </c>
      <c r="G418" s="440" t="s">
        <v>2515</v>
      </c>
      <c r="H418" s="440" t="s">
        <v>2572</v>
      </c>
      <c r="I418" s="439" t="s">
        <v>1023</v>
      </c>
      <c r="J418" s="442" t="s">
        <v>320</v>
      </c>
    </row>
    <row r="419" spans="1:10" s="384" customFormat="1" hidden="1" x14ac:dyDescent="0.25">
      <c r="A419" s="435"/>
      <c r="B419" s="442" t="s">
        <v>2640</v>
      </c>
      <c r="C419" s="440" t="s">
        <v>2505</v>
      </c>
      <c r="D419" s="440" t="s">
        <v>2641</v>
      </c>
      <c r="E419" s="440" t="s">
        <v>2506</v>
      </c>
      <c r="F419" s="440" t="s">
        <v>2506</v>
      </c>
      <c r="G419" s="440" t="s">
        <v>2505</v>
      </c>
      <c r="H419" s="440" t="s">
        <v>2641</v>
      </c>
      <c r="I419" s="439" t="s">
        <v>2642</v>
      </c>
      <c r="J419" s="442" t="s">
        <v>320</v>
      </c>
    </row>
    <row r="420" spans="1:10" s="384" customFormat="1" hidden="1" x14ac:dyDescent="0.25">
      <c r="A420" s="435"/>
      <c r="B420" s="442" t="s">
        <v>2643</v>
      </c>
      <c r="C420" s="440" t="s">
        <v>2594</v>
      </c>
      <c r="D420" s="440" t="s">
        <v>2644</v>
      </c>
      <c r="E420" s="440" t="s">
        <v>2504</v>
      </c>
      <c r="F420" s="440" t="s">
        <v>2579</v>
      </c>
      <c r="G420" s="440" t="s">
        <v>2504</v>
      </c>
      <c r="H420" s="440" t="s">
        <v>2552</v>
      </c>
      <c r="I420" s="439" t="s">
        <v>1023</v>
      </c>
      <c r="J420" s="442" t="s">
        <v>320</v>
      </c>
    </row>
    <row r="421" spans="1:10" s="384" customFormat="1" hidden="1" x14ac:dyDescent="0.25">
      <c r="A421" s="435"/>
      <c r="B421" s="442" t="s">
        <v>1982</v>
      </c>
      <c r="C421" s="440" t="s">
        <v>2637</v>
      </c>
      <c r="D421" s="440" t="s">
        <v>2645</v>
      </c>
      <c r="E421" s="440" t="s">
        <v>2506</v>
      </c>
      <c r="F421" s="440" t="s">
        <v>2506</v>
      </c>
      <c r="G421" s="440" t="s">
        <v>2637</v>
      </c>
      <c r="H421" s="440" t="s">
        <v>2645</v>
      </c>
      <c r="I421" s="439" t="s">
        <v>1023</v>
      </c>
      <c r="J421" s="442" t="s">
        <v>320</v>
      </c>
    </row>
    <row r="422" spans="1:10" s="384" customFormat="1" hidden="1" x14ac:dyDescent="0.25">
      <c r="A422" s="435">
        <v>7</v>
      </c>
      <c r="B422" s="441" t="s">
        <v>2646</v>
      </c>
      <c r="C422" s="437" t="s">
        <v>2600</v>
      </c>
      <c r="D422" s="437" t="s">
        <v>2647</v>
      </c>
      <c r="E422" s="437" t="s">
        <v>2500</v>
      </c>
      <c r="F422" s="437" t="s">
        <v>2648</v>
      </c>
      <c r="G422" s="437" t="s">
        <v>2552</v>
      </c>
      <c r="H422" s="437" t="s">
        <v>2649</v>
      </c>
      <c r="I422" s="436"/>
      <c r="J422" s="441"/>
    </row>
    <row r="423" spans="1:10" s="384" customFormat="1" hidden="1" x14ac:dyDescent="0.25">
      <c r="A423" s="435"/>
      <c r="B423" s="442" t="s">
        <v>2650</v>
      </c>
      <c r="C423" s="440" t="s">
        <v>2518</v>
      </c>
      <c r="D423" s="440" t="s">
        <v>2575</v>
      </c>
      <c r="E423" s="440" t="s">
        <v>2506</v>
      </c>
      <c r="F423" s="440" t="s">
        <v>2506</v>
      </c>
      <c r="G423" s="440" t="s">
        <v>2518</v>
      </c>
      <c r="H423" s="440" t="s">
        <v>2575</v>
      </c>
      <c r="I423" s="439" t="s">
        <v>1023</v>
      </c>
      <c r="J423" s="442" t="s">
        <v>504</v>
      </c>
    </row>
    <row r="424" spans="1:10" s="384" customFormat="1" hidden="1" x14ac:dyDescent="0.25">
      <c r="A424" s="435"/>
      <c r="B424" s="442" t="s">
        <v>978</v>
      </c>
      <c r="C424" s="440" t="s">
        <v>2499</v>
      </c>
      <c r="D424" s="440" t="s">
        <v>2598</v>
      </c>
      <c r="E424" s="440" t="s">
        <v>2524</v>
      </c>
      <c r="F424" s="440" t="s">
        <v>2560</v>
      </c>
      <c r="G424" s="440" t="s">
        <v>2519</v>
      </c>
      <c r="H424" s="440" t="s">
        <v>2604</v>
      </c>
      <c r="I424" s="439" t="s">
        <v>2651</v>
      </c>
      <c r="J424" s="442" t="s">
        <v>504</v>
      </c>
    </row>
    <row r="425" spans="1:10" s="384" customFormat="1" hidden="1" x14ac:dyDescent="0.25">
      <c r="A425" s="435"/>
      <c r="B425" s="442" t="s">
        <v>2652</v>
      </c>
      <c r="C425" s="440" t="s">
        <v>2509</v>
      </c>
      <c r="D425" s="440" t="s">
        <v>2511</v>
      </c>
      <c r="E425" s="440" t="s">
        <v>2506</v>
      </c>
      <c r="F425" s="440" t="s">
        <v>2506</v>
      </c>
      <c r="G425" s="440" t="s">
        <v>2509</v>
      </c>
      <c r="H425" s="440" t="s">
        <v>2511</v>
      </c>
      <c r="I425" s="439" t="s">
        <v>1023</v>
      </c>
      <c r="J425" s="442" t="s">
        <v>504</v>
      </c>
    </row>
    <row r="426" spans="1:10" s="384" customFormat="1" hidden="1" x14ac:dyDescent="0.25">
      <c r="A426" s="435"/>
      <c r="B426" s="442" t="s">
        <v>2653</v>
      </c>
      <c r="C426" s="440" t="s">
        <v>2518</v>
      </c>
      <c r="D426" s="440" t="s">
        <v>2654</v>
      </c>
      <c r="E426" s="440" t="s">
        <v>2506</v>
      </c>
      <c r="F426" s="440" t="s">
        <v>2506</v>
      </c>
      <c r="G426" s="440" t="s">
        <v>2518</v>
      </c>
      <c r="H426" s="440" t="s">
        <v>2654</v>
      </c>
      <c r="I426" s="439" t="s">
        <v>1023</v>
      </c>
      <c r="J426" s="442" t="s">
        <v>504</v>
      </c>
    </row>
    <row r="427" spans="1:10" s="384" customFormat="1" hidden="1" x14ac:dyDescent="0.25">
      <c r="A427" s="435"/>
      <c r="B427" s="442" t="s">
        <v>2655</v>
      </c>
      <c r="C427" s="440" t="s">
        <v>2499</v>
      </c>
      <c r="D427" s="440" t="s">
        <v>2656</v>
      </c>
      <c r="E427" s="440" t="s">
        <v>2499</v>
      </c>
      <c r="F427" s="440" t="s">
        <v>2656</v>
      </c>
      <c r="G427" s="440" t="s">
        <v>2506</v>
      </c>
      <c r="H427" s="440" t="s">
        <v>2506</v>
      </c>
      <c r="I427" s="439" t="s">
        <v>2657</v>
      </c>
      <c r="J427" s="442" t="s">
        <v>504</v>
      </c>
    </row>
    <row r="428" spans="1:10" s="384" customFormat="1" hidden="1" x14ac:dyDescent="0.25">
      <c r="A428" s="435"/>
      <c r="B428" s="442" t="s">
        <v>2658</v>
      </c>
      <c r="C428" s="440" t="s">
        <v>2504</v>
      </c>
      <c r="D428" s="440" t="s">
        <v>2659</v>
      </c>
      <c r="E428" s="440" t="s">
        <v>2506</v>
      </c>
      <c r="F428" s="440" t="s">
        <v>2506</v>
      </c>
      <c r="G428" s="440" t="s">
        <v>2504</v>
      </c>
      <c r="H428" s="440" t="s">
        <v>2659</v>
      </c>
      <c r="I428" s="439" t="s">
        <v>1023</v>
      </c>
      <c r="J428" s="442" t="s">
        <v>504</v>
      </c>
    </row>
    <row r="429" spans="1:10" s="384" customFormat="1" hidden="1" x14ac:dyDescent="0.25">
      <c r="A429" s="435"/>
      <c r="B429" s="442" t="s">
        <v>2660</v>
      </c>
      <c r="C429" s="440" t="s">
        <v>2661</v>
      </c>
      <c r="D429" s="440" t="s">
        <v>2662</v>
      </c>
      <c r="E429" s="440" t="s">
        <v>2661</v>
      </c>
      <c r="F429" s="440" t="s">
        <v>2662</v>
      </c>
      <c r="G429" s="440" t="s">
        <v>2506</v>
      </c>
      <c r="H429" s="440" t="s">
        <v>2506</v>
      </c>
      <c r="I429" s="439" t="s">
        <v>2663</v>
      </c>
      <c r="J429" s="442" t="s">
        <v>504</v>
      </c>
    </row>
    <row r="430" spans="1:10" s="384" customFormat="1" hidden="1" x14ac:dyDescent="0.25">
      <c r="A430" s="435">
        <v>8</v>
      </c>
      <c r="B430" s="441" t="s">
        <v>2664</v>
      </c>
      <c r="C430" s="437" t="s">
        <v>2665</v>
      </c>
      <c r="D430" s="437" t="s">
        <v>2666</v>
      </c>
      <c r="E430" s="437" t="s">
        <v>2566</v>
      </c>
      <c r="F430" s="437" t="s">
        <v>2667</v>
      </c>
      <c r="G430" s="437" t="s">
        <v>2668</v>
      </c>
      <c r="H430" s="437" t="s">
        <v>2669</v>
      </c>
      <c r="I430" s="436"/>
      <c r="J430" s="441"/>
    </row>
    <row r="431" spans="1:10" s="384" customFormat="1" hidden="1" x14ac:dyDescent="0.25">
      <c r="A431" s="435"/>
      <c r="B431" s="442" t="s">
        <v>2670</v>
      </c>
      <c r="C431" s="440" t="s">
        <v>2558</v>
      </c>
      <c r="D431" s="440" t="s">
        <v>2671</v>
      </c>
      <c r="E431" s="440" t="s">
        <v>2566</v>
      </c>
      <c r="F431" s="440" t="s">
        <v>2667</v>
      </c>
      <c r="G431" s="440" t="s">
        <v>2637</v>
      </c>
      <c r="H431" s="440" t="s">
        <v>2672</v>
      </c>
      <c r="I431" s="439" t="s">
        <v>2673</v>
      </c>
      <c r="J431" s="442" t="s">
        <v>504</v>
      </c>
    </row>
    <row r="432" spans="1:10" s="384" customFormat="1" hidden="1" x14ac:dyDescent="0.25">
      <c r="A432" s="435"/>
      <c r="B432" s="442" t="s">
        <v>2674</v>
      </c>
      <c r="C432" s="440" t="s">
        <v>2541</v>
      </c>
      <c r="D432" s="440" t="s">
        <v>2675</v>
      </c>
      <c r="E432" s="440" t="s">
        <v>2506</v>
      </c>
      <c r="F432" s="440" t="s">
        <v>2506</v>
      </c>
      <c r="G432" s="440" t="s">
        <v>2541</v>
      </c>
      <c r="H432" s="440" t="s">
        <v>2675</v>
      </c>
      <c r="I432" s="439" t="s">
        <v>2673</v>
      </c>
      <c r="J432" s="442" t="s">
        <v>504</v>
      </c>
    </row>
    <row r="433" spans="1:10" s="384" customFormat="1" hidden="1" x14ac:dyDescent="0.25">
      <c r="A433" s="435"/>
      <c r="B433" s="442" t="s">
        <v>2676</v>
      </c>
      <c r="C433" s="440" t="s">
        <v>2675</v>
      </c>
      <c r="D433" s="440" t="s">
        <v>2677</v>
      </c>
      <c r="E433" s="440" t="s">
        <v>2506</v>
      </c>
      <c r="F433" s="440" t="s">
        <v>2506</v>
      </c>
      <c r="G433" s="440" t="s">
        <v>2675</v>
      </c>
      <c r="H433" s="440" t="s">
        <v>2677</v>
      </c>
      <c r="I433" s="439" t="s">
        <v>1647</v>
      </c>
      <c r="J433" s="442" t="s">
        <v>504</v>
      </c>
    </row>
    <row r="434" spans="1:10" s="384" customFormat="1" hidden="1" x14ac:dyDescent="0.25">
      <c r="A434" s="435">
        <v>9</v>
      </c>
      <c r="B434" s="441" t="s">
        <v>2678</v>
      </c>
      <c r="C434" s="437" t="s">
        <v>2679</v>
      </c>
      <c r="D434" s="437" t="s">
        <v>2680</v>
      </c>
      <c r="E434" s="437" t="s">
        <v>2681</v>
      </c>
      <c r="F434" s="437" t="s">
        <v>2682</v>
      </c>
      <c r="G434" s="437" t="s">
        <v>2683</v>
      </c>
      <c r="H434" s="437" t="s">
        <v>2684</v>
      </c>
      <c r="I434" s="436"/>
      <c r="J434" s="441"/>
    </row>
    <row r="435" spans="1:10" s="384" customFormat="1" hidden="1" x14ac:dyDescent="0.25">
      <c r="A435" s="435"/>
      <c r="B435" s="442" t="s">
        <v>963</v>
      </c>
      <c r="C435" s="440" t="s">
        <v>2613</v>
      </c>
      <c r="D435" s="440" t="s">
        <v>2649</v>
      </c>
      <c r="E435" s="440" t="s">
        <v>2572</v>
      </c>
      <c r="F435" s="440" t="s">
        <v>2685</v>
      </c>
      <c r="G435" s="440" t="s">
        <v>2541</v>
      </c>
      <c r="H435" s="440" t="s">
        <v>2686</v>
      </c>
      <c r="I435" s="439" t="s">
        <v>2687</v>
      </c>
      <c r="J435" s="442" t="s">
        <v>605</v>
      </c>
    </row>
    <row r="436" spans="1:10" s="384" customFormat="1" hidden="1" x14ac:dyDescent="0.25">
      <c r="A436" s="435"/>
      <c r="B436" s="442" t="s">
        <v>2688</v>
      </c>
      <c r="C436" s="440" t="s">
        <v>2499</v>
      </c>
      <c r="D436" s="440" t="s">
        <v>2579</v>
      </c>
      <c r="E436" s="440" t="s">
        <v>2506</v>
      </c>
      <c r="F436" s="440" t="s">
        <v>2506</v>
      </c>
      <c r="G436" s="440" t="s">
        <v>2499</v>
      </c>
      <c r="H436" s="440" t="s">
        <v>2579</v>
      </c>
      <c r="I436" s="439" t="s">
        <v>1023</v>
      </c>
      <c r="J436" s="442" t="s">
        <v>605</v>
      </c>
    </row>
    <row r="437" spans="1:10" s="384" customFormat="1" hidden="1" x14ac:dyDescent="0.25">
      <c r="A437" s="435"/>
      <c r="B437" s="442" t="s">
        <v>2689</v>
      </c>
      <c r="C437" s="440" t="s">
        <v>2620</v>
      </c>
      <c r="D437" s="440" t="s">
        <v>2690</v>
      </c>
      <c r="E437" s="440" t="s">
        <v>2656</v>
      </c>
      <c r="F437" s="440" t="s">
        <v>2648</v>
      </c>
      <c r="G437" s="440" t="s">
        <v>2654</v>
      </c>
      <c r="H437" s="440" t="s">
        <v>2691</v>
      </c>
      <c r="I437" s="439" t="s">
        <v>2687</v>
      </c>
      <c r="J437" s="442" t="s">
        <v>605</v>
      </c>
    </row>
    <row r="438" spans="1:10" s="384" customFormat="1" hidden="1" x14ac:dyDescent="0.25">
      <c r="A438" s="435"/>
      <c r="B438" s="442" t="s">
        <v>2692</v>
      </c>
      <c r="C438" s="440" t="s">
        <v>2575</v>
      </c>
      <c r="D438" s="440" t="s">
        <v>2693</v>
      </c>
      <c r="E438" s="440" t="s">
        <v>2506</v>
      </c>
      <c r="F438" s="440" t="s">
        <v>2506</v>
      </c>
      <c r="G438" s="440" t="s">
        <v>2575</v>
      </c>
      <c r="H438" s="440" t="s">
        <v>2693</v>
      </c>
      <c r="I438" s="439" t="s">
        <v>1023</v>
      </c>
      <c r="J438" s="442" t="s">
        <v>2694</v>
      </c>
    </row>
    <row r="439" spans="1:10" s="384" customFormat="1" hidden="1" x14ac:dyDescent="0.25">
      <c r="A439" s="435"/>
      <c r="B439" s="442" t="s">
        <v>2695</v>
      </c>
      <c r="C439" s="440" t="s">
        <v>2648</v>
      </c>
      <c r="D439" s="440" t="s">
        <v>2696</v>
      </c>
      <c r="E439" s="440" t="s">
        <v>2501</v>
      </c>
      <c r="F439" s="440" t="s">
        <v>2697</v>
      </c>
      <c r="G439" s="440" t="s">
        <v>2675</v>
      </c>
      <c r="H439" s="440" t="s">
        <v>2698</v>
      </c>
      <c r="I439" s="439" t="s">
        <v>591</v>
      </c>
      <c r="J439" s="442" t="s">
        <v>605</v>
      </c>
    </row>
    <row r="440" spans="1:10" s="384" customFormat="1" hidden="1" x14ac:dyDescent="0.25">
      <c r="A440" s="435"/>
      <c r="B440" s="442" t="s">
        <v>2699</v>
      </c>
      <c r="C440" s="440" t="s">
        <v>2623</v>
      </c>
      <c r="D440" s="440" t="s">
        <v>2534</v>
      </c>
      <c r="E440" s="440" t="s">
        <v>2506</v>
      </c>
      <c r="F440" s="440" t="s">
        <v>2506</v>
      </c>
      <c r="G440" s="440" t="s">
        <v>2623</v>
      </c>
      <c r="H440" s="440" t="s">
        <v>2534</v>
      </c>
      <c r="I440" s="439" t="s">
        <v>1023</v>
      </c>
      <c r="J440" s="442" t="s">
        <v>494</v>
      </c>
    </row>
    <row r="441" spans="1:10" s="384" customFormat="1" hidden="1" x14ac:dyDescent="0.25">
      <c r="A441" s="435">
        <v>10</v>
      </c>
      <c r="B441" s="441" t="s">
        <v>2700</v>
      </c>
      <c r="C441" s="437" t="s">
        <v>2656</v>
      </c>
      <c r="D441" s="437" t="s">
        <v>2701</v>
      </c>
      <c r="E441" s="437" t="s">
        <v>2560</v>
      </c>
      <c r="F441" s="437" t="s">
        <v>2500</v>
      </c>
      <c r="G441" s="437" t="s">
        <v>2583</v>
      </c>
      <c r="H441" s="437" t="s">
        <v>2702</v>
      </c>
      <c r="I441" s="436"/>
      <c r="J441" s="441"/>
    </row>
    <row r="442" spans="1:10" s="384" customFormat="1" hidden="1" x14ac:dyDescent="0.25">
      <c r="A442" s="435"/>
      <c r="B442" s="442" t="s">
        <v>2703</v>
      </c>
      <c r="C442" s="440" t="s">
        <v>2520</v>
      </c>
      <c r="D442" s="440" t="s">
        <v>2505</v>
      </c>
      <c r="E442" s="440" t="s">
        <v>2520</v>
      </c>
      <c r="F442" s="440" t="s">
        <v>2505</v>
      </c>
      <c r="G442" s="440" t="s">
        <v>2506</v>
      </c>
      <c r="H442" s="440" t="s">
        <v>2506</v>
      </c>
      <c r="I442" s="439" t="s">
        <v>1023</v>
      </c>
      <c r="J442" s="442" t="s">
        <v>504</v>
      </c>
    </row>
    <row r="443" spans="1:10" s="384" customFormat="1" hidden="1" x14ac:dyDescent="0.25">
      <c r="A443" s="435"/>
      <c r="B443" s="442" t="s">
        <v>2704</v>
      </c>
      <c r="C443" s="440" t="s">
        <v>2515</v>
      </c>
      <c r="D443" s="440" t="s">
        <v>2518</v>
      </c>
      <c r="E443" s="440" t="s">
        <v>2506</v>
      </c>
      <c r="F443" s="440" t="s">
        <v>2506</v>
      </c>
      <c r="G443" s="440" t="s">
        <v>2515</v>
      </c>
      <c r="H443" s="440" t="s">
        <v>2518</v>
      </c>
      <c r="I443" s="439" t="s">
        <v>2705</v>
      </c>
      <c r="J443" s="442" t="s">
        <v>504</v>
      </c>
    </row>
    <row r="444" spans="1:10" s="384" customFormat="1" hidden="1" x14ac:dyDescent="0.25">
      <c r="A444" s="435"/>
      <c r="B444" s="442" t="s">
        <v>958</v>
      </c>
      <c r="C444" s="440" t="s">
        <v>2520</v>
      </c>
      <c r="D444" s="440" t="s">
        <v>2555</v>
      </c>
      <c r="E444" s="440" t="s">
        <v>2506</v>
      </c>
      <c r="F444" s="440" t="s">
        <v>2506</v>
      </c>
      <c r="G444" s="440" t="s">
        <v>2520</v>
      </c>
      <c r="H444" s="440" t="s">
        <v>2555</v>
      </c>
      <c r="I444" s="439" t="s">
        <v>2706</v>
      </c>
      <c r="J444" s="442" t="s">
        <v>504</v>
      </c>
    </row>
    <row r="445" spans="1:10" s="384" customFormat="1" hidden="1" x14ac:dyDescent="0.25">
      <c r="A445" s="435"/>
      <c r="B445" s="442" t="s">
        <v>2707</v>
      </c>
      <c r="C445" s="440" t="s">
        <v>2708</v>
      </c>
      <c r="D445" s="440" t="s">
        <v>2708</v>
      </c>
      <c r="E445" s="440" t="s">
        <v>2506</v>
      </c>
      <c r="F445" s="440" t="s">
        <v>2506</v>
      </c>
      <c r="G445" s="440" t="s">
        <v>2708</v>
      </c>
      <c r="H445" s="440" t="s">
        <v>2708</v>
      </c>
      <c r="I445" s="439" t="s">
        <v>2709</v>
      </c>
      <c r="J445" s="442" t="s">
        <v>504</v>
      </c>
    </row>
    <row r="446" spans="1:10" s="384" customFormat="1" hidden="1" x14ac:dyDescent="0.25">
      <c r="A446" s="435"/>
      <c r="B446" s="442" t="s">
        <v>2710</v>
      </c>
      <c r="C446" s="440" t="s">
        <v>2520</v>
      </c>
      <c r="D446" s="440" t="s">
        <v>2512</v>
      </c>
      <c r="E446" s="440" t="s">
        <v>2506</v>
      </c>
      <c r="F446" s="440" t="s">
        <v>2506</v>
      </c>
      <c r="G446" s="440" t="s">
        <v>2520</v>
      </c>
      <c r="H446" s="440" t="s">
        <v>2512</v>
      </c>
      <c r="I446" s="439" t="s">
        <v>2709</v>
      </c>
      <c r="J446" s="442" t="s">
        <v>504</v>
      </c>
    </row>
    <row r="447" spans="1:10" s="384" customFormat="1" hidden="1" x14ac:dyDescent="0.25">
      <c r="A447" s="435"/>
      <c r="B447" s="442" t="s">
        <v>2711</v>
      </c>
      <c r="C447" s="440" t="s">
        <v>2524</v>
      </c>
      <c r="D447" s="440" t="s">
        <v>2560</v>
      </c>
      <c r="E447" s="440" t="s">
        <v>2506</v>
      </c>
      <c r="F447" s="440" t="s">
        <v>2506</v>
      </c>
      <c r="G447" s="440" t="s">
        <v>2524</v>
      </c>
      <c r="H447" s="440" t="s">
        <v>2560</v>
      </c>
      <c r="I447" s="439" t="s">
        <v>2709</v>
      </c>
      <c r="J447" s="442" t="s">
        <v>504</v>
      </c>
    </row>
    <row r="448" spans="1:10" s="384" customFormat="1" hidden="1" x14ac:dyDescent="0.25">
      <c r="A448" s="435"/>
      <c r="B448" s="442" t="s">
        <v>2712</v>
      </c>
      <c r="C448" s="440" t="s">
        <v>2524</v>
      </c>
      <c r="D448" s="440" t="s">
        <v>2519</v>
      </c>
      <c r="E448" s="440" t="s">
        <v>2506</v>
      </c>
      <c r="F448" s="440" t="s">
        <v>2506</v>
      </c>
      <c r="G448" s="440" t="s">
        <v>2524</v>
      </c>
      <c r="H448" s="440" t="s">
        <v>2519</v>
      </c>
      <c r="I448" s="439" t="s">
        <v>2709</v>
      </c>
      <c r="J448" s="442" t="s">
        <v>504</v>
      </c>
    </row>
    <row r="449" spans="1:10" s="384" customFormat="1" hidden="1" x14ac:dyDescent="0.25">
      <c r="A449" s="435"/>
      <c r="B449" s="442" t="s">
        <v>2713</v>
      </c>
      <c r="C449" s="440" t="s">
        <v>2560</v>
      </c>
      <c r="D449" s="440" t="s">
        <v>2583</v>
      </c>
      <c r="E449" s="440" t="s">
        <v>2511</v>
      </c>
      <c r="F449" s="440" t="s">
        <v>2594</v>
      </c>
      <c r="G449" s="440" t="s">
        <v>2520</v>
      </c>
      <c r="H449" s="440" t="s">
        <v>2512</v>
      </c>
      <c r="I449" s="439" t="s">
        <v>2705</v>
      </c>
      <c r="J449" s="442" t="s">
        <v>504</v>
      </c>
    </row>
    <row r="450" spans="1:10" s="384" customFormat="1" hidden="1" x14ac:dyDescent="0.25">
      <c r="A450" s="435"/>
      <c r="B450" s="442" t="s">
        <v>958</v>
      </c>
      <c r="C450" s="440" t="s">
        <v>2524</v>
      </c>
      <c r="D450" s="440" t="s">
        <v>2510</v>
      </c>
      <c r="E450" s="440" t="s">
        <v>2506</v>
      </c>
      <c r="F450" s="440" t="s">
        <v>2506</v>
      </c>
      <c r="G450" s="440" t="s">
        <v>2524</v>
      </c>
      <c r="H450" s="440" t="s">
        <v>2510</v>
      </c>
      <c r="I450" s="439" t="s">
        <v>2714</v>
      </c>
      <c r="J450" s="442" t="s">
        <v>504</v>
      </c>
    </row>
    <row r="451" spans="1:10" s="384" customFormat="1" hidden="1" x14ac:dyDescent="0.25">
      <c r="A451" s="435">
        <v>11</v>
      </c>
      <c r="B451" s="441" t="s">
        <v>2715</v>
      </c>
      <c r="C451" s="437" t="s">
        <v>2716</v>
      </c>
      <c r="D451" s="437" t="s">
        <v>2717</v>
      </c>
      <c r="E451" s="437" t="s">
        <v>2718</v>
      </c>
      <c r="F451" s="437" t="s">
        <v>2719</v>
      </c>
      <c r="G451" s="437" t="s">
        <v>2583</v>
      </c>
      <c r="H451" s="437" t="s">
        <v>2648</v>
      </c>
      <c r="I451" s="436"/>
      <c r="J451" s="441"/>
    </row>
    <row r="452" spans="1:10" s="384" customFormat="1" hidden="1" x14ac:dyDescent="0.25">
      <c r="A452" s="435"/>
      <c r="B452" s="442" t="s">
        <v>975</v>
      </c>
      <c r="C452" s="440" t="s">
        <v>2561</v>
      </c>
      <c r="D452" s="440" t="s">
        <v>2662</v>
      </c>
      <c r="E452" s="440" t="s">
        <v>2561</v>
      </c>
      <c r="F452" s="440" t="s">
        <v>2662</v>
      </c>
      <c r="G452" s="440" t="s">
        <v>2506</v>
      </c>
      <c r="H452" s="440" t="s">
        <v>2506</v>
      </c>
      <c r="I452" s="439" t="s">
        <v>2720</v>
      </c>
      <c r="J452" s="442" t="s">
        <v>504</v>
      </c>
    </row>
    <row r="453" spans="1:10" s="384" customFormat="1" hidden="1" x14ac:dyDescent="0.25">
      <c r="A453" s="435"/>
      <c r="B453" s="442" t="s">
        <v>976</v>
      </c>
      <c r="C453" s="440" t="s">
        <v>2572</v>
      </c>
      <c r="D453" s="440" t="s">
        <v>2502</v>
      </c>
      <c r="E453" s="440" t="s">
        <v>2505</v>
      </c>
      <c r="F453" s="440" t="s">
        <v>2575</v>
      </c>
      <c r="G453" s="440" t="s">
        <v>2510</v>
      </c>
      <c r="H453" s="440" t="s">
        <v>2501</v>
      </c>
      <c r="I453" s="439" t="s">
        <v>2721</v>
      </c>
      <c r="J453" s="442" t="s">
        <v>504</v>
      </c>
    </row>
    <row r="454" spans="1:10" s="384" customFormat="1" hidden="1" x14ac:dyDescent="0.25">
      <c r="A454" s="435"/>
      <c r="B454" s="442" t="s">
        <v>2722</v>
      </c>
      <c r="C454" s="440" t="s">
        <v>2500</v>
      </c>
      <c r="D454" s="440" t="s">
        <v>2723</v>
      </c>
      <c r="E454" s="440" t="s">
        <v>2500</v>
      </c>
      <c r="F454" s="440" t="s">
        <v>2723</v>
      </c>
      <c r="G454" s="440" t="s">
        <v>2506</v>
      </c>
      <c r="H454" s="440" t="s">
        <v>2506</v>
      </c>
      <c r="I454" s="439" t="s">
        <v>2724</v>
      </c>
      <c r="J454" s="442" t="s">
        <v>504</v>
      </c>
    </row>
    <row r="455" spans="1:10" s="384" customFormat="1" hidden="1" x14ac:dyDescent="0.25">
      <c r="A455" s="435"/>
      <c r="B455" s="442" t="s">
        <v>2725</v>
      </c>
      <c r="C455" s="440" t="s">
        <v>2555</v>
      </c>
      <c r="D455" s="440" t="s">
        <v>2675</v>
      </c>
      <c r="E455" s="440" t="s">
        <v>2506</v>
      </c>
      <c r="F455" s="440" t="s">
        <v>2506</v>
      </c>
      <c r="G455" s="440" t="s">
        <v>2555</v>
      </c>
      <c r="H455" s="440" t="s">
        <v>2675</v>
      </c>
      <c r="I455" s="439" t="s">
        <v>2709</v>
      </c>
      <c r="J455" s="442" t="s">
        <v>504</v>
      </c>
    </row>
    <row r="456" spans="1:10" s="384" customFormat="1" x14ac:dyDescent="0.2">
      <c r="A456" s="422">
        <v>5</v>
      </c>
      <c r="B456" s="423" t="s">
        <v>2726</v>
      </c>
      <c r="C456" s="424">
        <f t="shared" ref="C456:H456" si="12">SUM(C457:C472)</f>
        <v>2921</v>
      </c>
      <c r="D456" s="424">
        <f t="shared" si="12"/>
        <v>8470</v>
      </c>
      <c r="E456" s="424">
        <f t="shared" si="12"/>
        <v>1086</v>
      </c>
      <c r="F456" s="424">
        <f t="shared" si="12"/>
        <v>3089</v>
      </c>
      <c r="G456" s="424">
        <f t="shared" si="12"/>
        <v>1835</v>
      </c>
      <c r="H456" s="424">
        <f t="shared" si="12"/>
        <v>5381</v>
      </c>
      <c r="I456" s="443"/>
      <c r="J456" s="444"/>
    </row>
    <row r="457" spans="1:10" s="384" customFormat="1" ht="31.5" hidden="1" x14ac:dyDescent="0.2">
      <c r="A457" s="445">
        <v>1</v>
      </c>
      <c r="B457" s="446" t="s">
        <v>792</v>
      </c>
      <c r="C457" s="447">
        <f>E457+G457</f>
        <v>192</v>
      </c>
      <c r="D457" s="447">
        <f>F457+H457</f>
        <v>654</v>
      </c>
      <c r="E457" s="447">
        <v>51</v>
      </c>
      <c r="F457" s="447">
        <v>216</v>
      </c>
      <c r="G457" s="447">
        <v>141</v>
      </c>
      <c r="H457" s="447">
        <v>438</v>
      </c>
      <c r="I457" s="446" t="s">
        <v>2727</v>
      </c>
      <c r="J457" s="448" t="s">
        <v>2728</v>
      </c>
    </row>
    <row r="458" spans="1:10" s="384" customFormat="1" hidden="1" x14ac:dyDescent="0.2">
      <c r="A458" s="445">
        <v>2</v>
      </c>
      <c r="B458" s="446" t="s">
        <v>791</v>
      </c>
      <c r="C458" s="447">
        <f t="shared" ref="C458:D472" si="13">E458+G458</f>
        <v>59</v>
      </c>
      <c r="D458" s="447">
        <f t="shared" si="13"/>
        <v>142</v>
      </c>
      <c r="E458" s="447">
        <v>51</v>
      </c>
      <c r="F458" s="447">
        <v>121</v>
      </c>
      <c r="G458" s="447">
        <v>8</v>
      </c>
      <c r="H458" s="447">
        <v>21</v>
      </c>
      <c r="I458" s="446" t="s">
        <v>2729</v>
      </c>
      <c r="J458" s="448" t="s">
        <v>535</v>
      </c>
    </row>
    <row r="459" spans="1:10" s="384" customFormat="1" hidden="1" x14ac:dyDescent="0.2">
      <c r="A459" s="445">
        <v>3</v>
      </c>
      <c r="B459" s="446" t="s">
        <v>2730</v>
      </c>
      <c r="C459" s="447">
        <f t="shared" si="13"/>
        <v>69</v>
      </c>
      <c r="D459" s="447">
        <f t="shared" si="13"/>
        <v>178</v>
      </c>
      <c r="E459" s="447"/>
      <c r="F459" s="447"/>
      <c r="G459" s="447">
        <v>69</v>
      </c>
      <c r="H459" s="447">
        <v>178</v>
      </c>
      <c r="I459" s="446" t="s">
        <v>753</v>
      </c>
      <c r="J459" s="448" t="s">
        <v>2731</v>
      </c>
    </row>
    <row r="460" spans="1:10" s="384" customFormat="1" hidden="1" x14ac:dyDescent="0.2">
      <c r="A460" s="445">
        <v>4</v>
      </c>
      <c r="B460" s="446" t="s">
        <v>789</v>
      </c>
      <c r="C460" s="447">
        <f t="shared" si="13"/>
        <v>14</v>
      </c>
      <c r="D460" s="447">
        <f t="shared" si="13"/>
        <v>36</v>
      </c>
      <c r="E460" s="447">
        <v>14</v>
      </c>
      <c r="F460" s="447">
        <v>36</v>
      </c>
      <c r="G460" s="447">
        <v>0</v>
      </c>
      <c r="H460" s="447">
        <v>0</v>
      </c>
      <c r="I460" s="446" t="s">
        <v>515</v>
      </c>
      <c r="J460" s="448" t="s">
        <v>2731</v>
      </c>
    </row>
    <row r="461" spans="1:10" s="384" customFormat="1" ht="31.5" hidden="1" x14ac:dyDescent="0.2">
      <c r="A461" s="445">
        <v>5</v>
      </c>
      <c r="B461" s="446" t="s">
        <v>790</v>
      </c>
      <c r="C461" s="447">
        <f t="shared" si="13"/>
        <v>579</v>
      </c>
      <c r="D461" s="447">
        <f t="shared" si="13"/>
        <v>1739</v>
      </c>
      <c r="E461" s="447"/>
      <c r="F461" s="447"/>
      <c r="G461" s="447">
        <v>579</v>
      </c>
      <c r="H461" s="447">
        <v>1739</v>
      </c>
      <c r="I461" s="446" t="s">
        <v>2732</v>
      </c>
      <c r="J461" s="448" t="s">
        <v>2733</v>
      </c>
    </row>
    <row r="462" spans="1:10" s="384" customFormat="1" ht="31.5" hidden="1" x14ac:dyDescent="0.2">
      <c r="A462" s="445">
        <v>6</v>
      </c>
      <c r="B462" s="446" t="s">
        <v>794</v>
      </c>
      <c r="C462" s="447">
        <f t="shared" si="13"/>
        <v>411</v>
      </c>
      <c r="D462" s="447">
        <f t="shared" si="13"/>
        <v>1125</v>
      </c>
      <c r="E462" s="447">
        <v>274</v>
      </c>
      <c r="F462" s="447">
        <v>828</v>
      </c>
      <c r="G462" s="447">
        <v>137</v>
      </c>
      <c r="H462" s="447">
        <v>297</v>
      </c>
      <c r="I462" s="446" t="s">
        <v>2734</v>
      </c>
      <c r="J462" s="448" t="s">
        <v>3162</v>
      </c>
    </row>
    <row r="463" spans="1:10" s="384" customFormat="1" hidden="1" x14ac:dyDescent="0.2">
      <c r="A463" s="445">
        <v>7</v>
      </c>
      <c r="B463" s="446" t="s">
        <v>2735</v>
      </c>
      <c r="C463" s="447">
        <f t="shared" si="13"/>
        <v>93</v>
      </c>
      <c r="D463" s="447">
        <f t="shared" si="13"/>
        <v>289</v>
      </c>
      <c r="E463" s="449">
        <v>78</v>
      </c>
      <c r="F463" s="449">
        <v>247</v>
      </c>
      <c r="G463" s="449">
        <v>15</v>
      </c>
      <c r="H463" s="449">
        <v>42</v>
      </c>
      <c r="I463" s="446" t="s">
        <v>2736</v>
      </c>
      <c r="J463" s="448" t="s">
        <v>2737</v>
      </c>
    </row>
    <row r="464" spans="1:10" s="384" customFormat="1" hidden="1" x14ac:dyDescent="0.2">
      <c r="A464" s="445">
        <v>8</v>
      </c>
      <c r="B464" s="446" t="s">
        <v>796</v>
      </c>
      <c r="C464" s="447">
        <f t="shared" si="13"/>
        <v>153</v>
      </c>
      <c r="D464" s="447">
        <f t="shared" si="13"/>
        <v>328</v>
      </c>
      <c r="E464" s="447">
        <v>70</v>
      </c>
      <c r="F464" s="447">
        <v>151</v>
      </c>
      <c r="G464" s="447">
        <v>83</v>
      </c>
      <c r="H464" s="447">
        <v>177</v>
      </c>
      <c r="I464" s="450" t="s">
        <v>797</v>
      </c>
      <c r="J464" s="448" t="s">
        <v>2738</v>
      </c>
    </row>
    <row r="465" spans="1:10" s="384" customFormat="1" hidden="1" x14ac:dyDescent="0.2">
      <c r="A465" s="445">
        <v>9</v>
      </c>
      <c r="B465" s="446" t="s">
        <v>798</v>
      </c>
      <c r="C465" s="447">
        <f t="shared" si="13"/>
        <v>110</v>
      </c>
      <c r="D465" s="447">
        <f t="shared" si="13"/>
        <v>386</v>
      </c>
      <c r="E465" s="451">
        <v>19</v>
      </c>
      <c r="F465" s="451">
        <v>67</v>
      </c>
      <c r="G465" s="451">
        <v>91</v>
      </c>
      <c r="H465" s="451">
        <v>319</v>
      </c>
      <c r="I465" s="446"/>
      <c r="J465" s="448"/>
    </row>
    <row r="466" spans="1:10" s="384" customFormat="1" hidden="1" x14ac:dyDescent="0.2">
      <c r="A466" s="445">
        <v>10</v>
      </c>
      <c r="B466" s="446" t="s">
        <v>799</v>
      </c>
      <c r="C466" s="447">
        <f t="shared" si="13"/>
        <v>756</v>
      </c>
      <c r="D466" s="447">
        <f t="shared" si="13"/>
        <v>2268</v>
      </c>
      <c r="E466" s="447">
        <v>306</v>
      </c>
      <c r="F466" s="447">
        <v>918</v>
      </c>
      <c r="G466" s="447">
        <v>450</v>
      </c>
      <c r="H466" s="447">
        <f>G466*3</f>
        <v>1350</v>
      </c>
      <c r="I466" s="446" t="s">
        <v>2739</v>
      </c>
      <c r="J466" s="448" t="s">
        <v>3228</v>
      </c>
    </row>
    <row r="467" spans="1:10" s="384" customFormat="1" ht="31.5" hidden="1" x14ac:dyDescent="0.2">
      <c r="A467" s="445">
        <v>11</v>
      </c>
      <c r="B467" s="446" t="s">
        <v>801</v>
      </c>
      <c r="C467" s="447">
        <f t="shared" si="13"/>
        <v>45</v>
      </c>
      <c r="D467" s="447">
        <f t="shared" si="13"/>
        <v>123</v>
      </c>
      <c r="E467" s="447">
        <v>22</v>
      </c>
      <c r="F467" s="447">
        <v>75</v>
      </c>
      <c r="G467" s="447">
        <v>23</v>
      </c>
      <c r="H467" s="447">
        <v>48</v>
      </c>
      <c r="I467" s="446" t="s">
        <v>2740</v>
      </c>
      <c r="J467" s="448" t="s">
        <v>2733</v>
      </c>
    </row>
    <row r="468" spans="1:10" s="384" customFormat="1" hidden="1" x14ac:dyDescent="0.2">
      <c r="A468" s="445">
        <v>12</v>
      </c>
      <c r="B468" s="446" t="s">
        <v>802</v>
      </c>
      <c r="C468" s="447">
        <f t="shared" si="13"/>
        <v>21</v>
      </c>
      <c r="D468" s="447">
        <f t="shared" si="13"/>
        <v>62</v>
      </c>
      <c r="E468" s="447">
        <v>15</v>
      </c>
      <c r="F468" s="447">
        <v>47</v>
      </c>
      <c r="G468" s="447">
        <v>6</v>
      </c>
      <c r="H468" s="447">
        <v>15</v>
      </c>
      <c r="I468" s="446"/>
      <c r="J468" s="448"/>
    </row>
    <row r="469" spans="1:10" s="384" customFormat="1" hidden="1" x14ac:dyDescent="0.2">
      <c r="A469" s="445">
        <v>13</v>
      </c>
      <c r="B469" s="446" t="s">
        <v>803</v>
      </c>
      <c r="C469" s="447">
        <f t="shared" si="13"/>
        <v>156</v>
      </c>
      <c r="D469" s="447">
        <f t="shared" si="13"/>
        <v>347</v>
      </c>
      <c r="E469" s="447">
        <v>63</v>
      </c>
      <c r="F469" s="447">
        <v>91</v>
      </c>
      <c r="G469" s="447">
        <v>93</v>
      </c>
      <c r="H469" s="447">
        <v>256</v>
      </c>
      <c r="I469" s="446" t="s">
        <v>797</v>
      </c>
      <c r="J469" s="448" t="s">
        <v>2731</v>
      </c>
    </row>
    <row r="470" spans="1:10" s="384" customFormat="1" hidden="1" x14ac:dyDescent="0.2">
      <c r="A470" s="445">
        <v>14</v>
      </c>
      <c r="B470" s="446" t="s">
        <v>804</v>
      </c>
      <c r="C470" s="447">
        <f t="shared" si="13"/>
        <v>104</v>
      </c>
      <c r="D470" s="447">
        <f t="shared" si="13"/>
        <v>294</v>
      </c>
      <c r="E470" s="447">
        <v>61</v>
      </c>
      <c r="F470" s="447">
        <v>154</v>
      </c>
      <c r="G470" s="447">
        <v>43</v>
      </c>
      <c r="H470" s="447">
        <v>140</v>
      </c>
      <c r="I470" s="446" t="s">
        <v>2741</v>
      </c>
      <c r="J470" s="448" t="s">
        <v>2742</v>
      </c>
    </row>
    <row r="471" spans="1:10" s="384" customFormat="1" ht="31.5" hidden="1" x14ac:dyDescent="0.2">
      <c r="A471" s="445">
        <v>15</v>
      </c>
      <c r="B471" s="446" t="s">
        <v>805</v>
      </c>
      <c r="C471" s="447">
        <f t="shared" si="13"/>
        <v>159</v>
      </c>
      <c r="D471" s="447">
        <f t="shared" si="13"/>
        <v>499</v>
      </c>
      <c r="E471" s="447">
        <v>62</v>
      </c>
      <c r="F471" s="447">
        <v>138</v>
      </c>
      <c r="G471" s="447">
        <v>97</v>
      </c>
      <c r="H471" s="447">
        <v>361</v>
      </c>
      <c r="I471" s="446" t="s">
        <v>2743</v>
      </c>
      <c r="J471" s="448" t="s">
        <v>2744</v>
      </c>
    </row>
    <row r="472" spans="1:10" s="384" customFormat="1" hidden="1" x14ac:dyDescent="0.2">
      <c r="A472" s="445">
        <v>16</v>
      </c>
      <c r="B472" s="446" t="s">
        <v>806</v>
      </c>
      <c r="C472" s="447">
        <f t="shared" si="13"/>
        <v>0</v>
      </c>
      <c r="D472" s="447">
        <f t="shared" si="13"/>
        <v>0</v>
      </c>
      <c r="E472" s="447"/>
      <c r="F472" s="447"/>
      <c r="G472" s="447"/>
      <c r="H472" s="447"/>
      <c r="I472" s="446"/>
      <c r="J472" s="448"/>
    </row>
    <row r="473" spans="1:10" s="384" customFormat="1" x14ac:dyDescent="0.2">
      <c r="A473" s="432">
        <v>6</v>
      </c>
      <c r="B473" s="433" t="s">
        <v>270</v>
      </c>
      <c r="C473" s="434">
        <f t="shared" ref="C473:H473" si="14">SUM(C474,C484,C489,C504,C510,C516,C528,C539,C548,C552,C562,C571,C576,C586,C594,C599,C604,C610)</f>
        <v>4797</v>
      </c>
      <c r="D473" s="434">
        <f t="shared" si="14"/>
        <v>18764</v>
      </c>
      <c r="E473" s="434">
        <f t="shared" si="14"/>
        <v>2065</v>
      </c>
      <c r="F473" s="434">
        <f t="shared" si="14"/>
        <v>7719</v>
      </c>
      <c r="G473" s="434">
        <f t="shared" si="14"/>
        <v>2732</v>
      </c>
      <c r="H473" s="434">
        <f t="shared" si="14"/>
        <v>11045</v>
      </c>
      <c r="I473" s="433"/>
      <c r="J473" s="433"/>
    </row>
    <row r="474" spans="1:10" s="384" customFormat="1" hidden="1" x14ac:dyDescent="0.25">
      <c r="A474" s="435">
        <v>1</v>
      </c>
      <c r="B474" s="441" t="s">
        <v>271</v>
      </c>
      <c r="C474" s="437">
        <v>90</v>
      </c>
      <c r="D474" s="437">
        <v>373</v>
      </c>
      <c r="E474" s="437">
        <v>67</v>
      </c>
      <c r="F474" s="437">
        <v>257</v>
      </c>
      <c r="G474" s="437">
        <v>23</v>
      </c>
      <c r="H474" s="437">
        <v>116</v>
      </c>
      <c r="I474" s="441"/>
      <c r="J474" s="441"/>
    </row>
    <row r="475" spans="1:10" s="384" customFormat="1" hidden="1" x14ac:dyDescent="0.25">
      <c r="A475" s="438"/>
      <c r="B475" s="442" t="s">
        <v>2745</v>
      </c>
      <c r="C475" s="440">
        <v>8</v>
      </c>
      <c r="D475" s="440">
        <v>14</v>
      </c>
      <c r="E475" s="440">
        <v>8</v>
      </c>
      <c r="F475" s="440">
        <v>14</v>
      </c>
      <c r="G475" s="440">
        <v>0</v>
      </c>
      <c r="H475" s="440">
        <v>0</v>
      </c>
      <c r="I475" s="442" t="s">
        <v>2746</v>
      </c>
      <c r="J475" s="442" t="s">
        <v>2747</v>
      </c>
    </row>
    <row r="476" spans="1:10" s="384" customFormat="1" hidden="1" x14ac:dyDescent="0.25">
      <c r="A476" s="438"/>
      <c r="B476" s="442" t="s">
        <v>2748</v>
      </c>
      <c r="C476" s="440">
        <v>14</v>
      </c>
      <c r="D476" s="440">
        <v>80</v>
      </c>
      <c r="E476" s="440">
        <v>5</v>
      </c>
      <c r="F476" s="440">
        <v>21</v>
      </c>
      <c r="G476" s="440">
        <v>9</v>
      </c>
      <c r="H476" s="440">
        <v>59</v>
      </c>
      <c r="I476" s="442" t="s">
        <v>2749</v>
      </c>
      <c r="J476" s="442" t="s">
        <v>2747</v>
      </c>
    </row>
    <row r="477" spans="1:10" s="384" customFormat="1" hidden="1" x14ac:dyDescent="0.25">
      <c r="A477" s="438"/>
      <c r="B477" s="442" t="s">
        <v>1137</v>
      </c>
      <c r="C477" s="440">
        <v>20</v>
      </c>
      <c r="D477" s="440">
        <v>75</v>
      </c>
      <c r="E477" s="440">
        <v>20</v>
      </c>
      <c r="F477" s="440">
        <v>75</v>
      </c>
      <c r="G477" s="440">
        <v>0</v>
      </c>
      <c r="H477" s="440">
        <v>0</v>
      </c>
      <c r="I477" s="442" t="s">
        <v>2750</v>
      </c>
      <c r="J477" s="442" t="s">
        <v>2747</v>
      </c>
    </row>
    <row r="478" spans="1:10" s="384" customFormat="1" hidden="1" x14ac:dyDescent="0.25">
      <c r="A478" s="438"/>
      <c r="B478" s="442" t="s">
        <v>2751</v>
      </c>
      <c r="C478" s="440">
        <v>21</v>
      </c>
      <c r="D478" s="440">
        <v>80</v>
      </c>
      <c r="E478" s="440">
        <v>13</v>
      </c>
      <c r="F478" s="440">
        <v>48</v>
      </c>
      <c r="G478" s="440">
        <v>8</v>
      </c>
      <c r="H478" s="440">
        <v>32</v>
      </c>
      <c r="I478" s="442" t="s">
        <v>2752</v>
      </c>
      <c r="J478" s="442" t="s">
        <v>2747</v>
      </c>
    </row>
    <row r="479" spans="1:10" s="384" customFormat="1" hidden="1" x14ac:dyDescent="0.25">
      <c r="A479" s="438"/>
      <c r="B479" s="442" t="s">
        <v>2753</v>
      </c>
      <c r="C479" s="440">
        <v>6</v>
      </c>
      <c r="D479" s="440">
        <v>31</v>
      </c>
      <c r="E479" s="440">
        <v>6</v>
      </c>
      <c r="F479" s="440">
        <v>31</v>
      </c>
      <c r="G479" s="440">
        <v>0</v>
      </c>
      <c r="H479" s="440">
        <v>0</v>
      </c>
      <c r="I479" s="442" t="s">
        <v>2754</v>
      </c>
      <c r="J479" s="442" t="s">
        <v>2747</v>
      </c>
    </row>
    <row r="480" spans="1:10" s="384" customFormat="1" hidden="1" x14ac:dyDescent="0.25">
      <c r="A480" s="438"/>
      <c r="B480" s="442" t="s">
        <v>2755</v>
      </c>
      <c r="C480" s="440">
        <v>4</v>
      </c>
      <c r="D480" s="440">
        <v>16</v>
      </c>
      <c r="E480" s="440">
        <v>2</v>
      </c>
      <c r="F480" s="440">
        <v>8</v>
      </c>
      <c r="G480" s="440">
        <v>2</v>
      </c>
      <c r="H480" s="440">
        <v>8</v>
      </c>
      <c r="I480" s="442" t="s">
        <v>2756</v>
      </c>
      <c r="J480" s="442" t="s">
        <v>2747</v>
      </c>
    </row>
    <row r="481" spans="1:10" s="384" customFormat="1" hidden="1" x14ac:dyDescent="0.25">
      <c r="A481" s="438"/>
      <c r="B481" s="442" t="s">
        <v>2757</v>
      </c>
      <c r="C481" s="440">
        <v>8</v>
      </c>
      <c r="D481" s="440">
        <v>34</v>
      </c>
      <c r="E481" s="440">
        <v>4</v>
      </c>
      <c r="F481" s="440">
        <v>17</v>
      </c>
      <c r="G481" s="440">
        <v>4</v>
      </c>
      <c r="H481" s="440">
        <v>17</v>
      </c>
      <c r="I481" s="442" t="s">
        <v>2758</v>
      </c>
      <c r="J481" s="442" t="s">
        <v>2759</v>
      </c>
    </row>
    <row r="482" spans="1:10" s="384" customFormat="1" hidden="1" x14ac:dyDescent="0.25">
      <c r="A482" s="438"/>
      <c r="B482" s="442" t="s">
        <v>2760</v>
      </c>
      <c r="C482" s="440">
        <v>2</v>
      </c>
      <c r="D482" s="440">
        <v>10</v>
      </c>
      <c r="E482" s="440">
        <v>2</v>
      </c>
      <c r="F482" s="440">
        <v>10</v>
      </c>
      <c r="G482" s="440">
        <v>0</v>
      </c>
      <c r="H482" s="440">
        <v>0</v>
      </c>
      <c r="I482" s="442" t="s">
        <v>2761</v>
      </c>
      <c r="J482" s="442" t="s">
        <v>2747</v>
      </c>
    </row>
    <row r="483" spans="1:10" s="384" customFormat="1" hidden="1" x14ac:dyDescent="0.25">
      <c r="A483" s="438"/>
      <c r="B483" s="442" t="s">
        <v>2762</v>
      </c>
      <c r="C483" s="440">
        <v>7</v>
      </c>
      <c r="D483" s="440">
        <v>33</v>
      </c>
      <c r="E483" s="440">
        <v>7</v>
      </c>
      <c r="F483" s="440">
        <v>33</v>
      </c>
      <c r="G483" s="440">
        <v>0</v>
      </c>
      <c r="H483" s="440">
        <v>0</v>
      </c>
      <c r="I483" s="442" t="s">
        <v>2763</v>
      </c>
      <c r="J483" s="442" t="s">
        <v>2747</v>
      </c>
    </row>
    <row r="484" spans="1:10" s="384" customFormat="1" hidden="1" x14ac:dyDescent="0.25">
      <c r="A484" s="435">
        <v>2</v>
      </c>
      <c r="B484" s="441" t="s">
        <v>275</v>
      </c>
      <c r="C484" s="437">
        <v>130</v>
      </c>
      <c r="D484" s="437">
        <v>486</v>
      </c>
      <c r="E484" s="437">
        <v>22</v>
      </c>
      <c r="F484" s="437">
        <v>93</v>
      </c>
      <c r="G484" s="437">
        <v>108</v>
      </c>
      <c r="H484" s="437">
        <v>393</v>
      </c>
      <c r="I484" s="441"/>
      <c r="J484" s="441"/>
    </row>
    <row r="485" spans="1:10" s="384" customFormat="1" hidden="1" x14ac:dyDescent="0.25">
      <c r="A485" s="438"/>
      <c r="B485" s="442" t="s">
        <v>280</v>
      </c>
      <c r="C485" s="440">
        <v>50</v>
      </c>
      <c r="D485" s="440">
        <v>200</v>
      </c>
      <c r="E485" s="440">
        <v>8</v>
      </c>
      <c r="F485" s="440">
        <v>40</v>
      </c>
      <c r="G485" s="440">
        <v>42</v>
      </c>
      <c r="H485" s="440">
        <v>160</v>
      </c>
      <c r="I485" s="442" t="s">
        <v>1147</v>
      </c>
      <c r="J485" s="442" t="s">
        <v>272</v>
      </c>
    </row>
    <row r="486" spans="1:10" s="384" customFormat="1" hidden="1" x14ac:dyDescent="0.25">
      <c r="A486" s="438"/>
      <c r="B486" s="442" t="s">
        <v>279</v>
      </c>
      <c r="C486" s="440">
        <v>30</v>
      </c>
      <c r="D486" s="440">
        <v>112</v>
      </c>
      <c r="E486" s="440">
        <v>4</v>
      </c>
      <c r="F486" s="440">
        <v>16</v>
      </c>
      <c r="G486" s="440">
        <v>26</v>
      </c>
      <c r="H486" s="440">
        <v>96</v>
      </c>
      <c r="I486" s="442" t="s">
        <v>1146</v>
      </c>
      <c r="J486" s="442" t="s">
        <v>272</v>
      </c>
    </row>
    <row r="487" spans="1:10" s="384" customFormat="1" hidden="1" x14ac:dyDescent="0.25">
      <c r="A487" s="438"/>
      <c r="B487" s="442" t="s">
        <v>278</v>
      </c>
      <c r="C487" s="440">
        <v>30</v>
      </c>
      <c r="D487" s="440">
        <v>120</v>
      </c>
      <c r="E487" s="440">
        <v>5</v>
      </c>
      <c r="F487" s="440">
        <v>19</v>
      </c>
      <c r="G487" s="440">
        <v>25</v>
      </c>
      <c r="H487" s="440">
        <v>101</v>
      </c>
      <c r="I487" s="442" t="s">
        <v>1145</v>
      </c>
      <c r="J487" s="442" t="s">
        <v>272</v>
      </c>
    </row>
    <row r="488" spans="1:10" s="384" customFormat="1" hidden="1" x14ac:dyDescent="0.25">
      <c r="A488" s="438"/>
      <c r="B488" s="442" t="s">
        <v>276</v>
      </c>
      <c r="C488" s="440">
        <v>20</v>
      </c>
      <c r="D488" s="440">
        <v>54</v>
      </c>
      <c r="E488" s="440">
        <v>5</v>
      </c>
      <c r="F488" s="440">
        <v>18</v>
      </c>
      <c r="G488" s="440">
        <v>15</v>
      </c>
      <c r="H488" s="440">
        <v>36</v>
      </c>
      <c r="I488" s="442" t="s">
        <v>2764</v>
      </c>
      <c r="J488" s="442" t="s">
        <v>272</v>
      </c>
    </row>
    <row r="489" spans="1:10" s="384" customFormat="1" hidden="1" x14ac:dyDescent="0.25">
      <c r="A489" s="435">
        <v>3</v>
      </c>
      <c r="B489" s="441" t="s">
        <v>281</v>
      </c>
      <c r="C489" s="437">
        <v>195</v>
      </c>
      <c r="D489" s="437">
        <v>642</v>
      </c>
      <c r="E489" s="437">
        <v>125</v>
      </c>
      <c r="F489" s="437">
        <v>377</v>
      </c>
      <c r="G489" s="437">
        <v>70</v>
      </c>
      <c r="H489" s="437">
        <v>265</v>
      </c>
      <c r="I489" s="441"/>
      <c r="J489" s="441"/>
    </row>
    <row r="490" spans="1:10" s="384" customFormat="1" hidden="1" x14ac:dyDescent="0.25">
      <c r="A490" s="438"/>
      <c r="B490" s="442" t="s">
        <v>282</v>
      </c>
      <c r="C490" s="440">
        <v>25</v>
      </c>
      <c r="D490" s="440">
        <v>97</v>
      </c>
      <c r="E490" s="440">
        <v>15</v>
      </c>
      <c r="F490" s="440">
        <v>45</v>
      </c>
      <c r="G490" s="440">
        <v>10</v>
      </c>
      <c r="H490" s="440">
        <v>52</v>
      </c>
      <c r="I490" s="442" t="s">
        <v>2765</v>
      </c>
      <c r="J490" s="442" t="s">
        <v>272</v>
      </c>
    </row>
    <row r="491" spans="1:10" s="384" customFormat="1" hidden="1" x14ac:dyDescent="0.25">
      <c r="A491" s="438"/>
      <c r="B491" s="442" t="s">
        <v>284</v>
      </c>
      <c r="C491" s="440">
        <v>10</v>
      </c>
      <c r="D491" s="440">
        <v>43</v>
      </c>
      <c r="E491" s="440">
        <v>5</v>
      </c>
      <c r="F491" s="440">
        <v>20</v>
      </c>
      <c r="G491" s="440">
        <v>5</v>
      </c>
      <c r="H491" s="440">
        <v>23</v>
      </c>
      <c r="I491" s="442" t="s">
        <v>2766</v>
      </c>
      <c r="J491" s="442" t="s">
        <v>272</v>
      </c>
    </row>
    <row r="492" spans="1:10" s="384" customFormat="1" hidden="1" x14ac:dyDescent="0.25">
      <c r="A492" s="438"/>
      <c r="B492" s="442" t="s">
        <v>2767</v>
      </c>
      <c r="C492" s="440">
        <v>5</v>
      </c>
      <c r="D492" s="440">
        <v>21</v>
      </c>
      <c r="E492" s="440"/>
      <c r="F492" s="440"/>
      <c r="G492" s="440">
        <v>5</v>
      </c>
      <c r="H492" s="440">
        <v>21</v>
      </c>
      <c r="I492" s="442" t="s">
        <v>2768</v>
      </c>
      <c r="J492" s="442" t="s">
        <v>272</v>
      </c>
    </row>
    <row r="493" spans="1:10" s="384" customFormat="1" hidden="1" x14ac:dyDescent="0.25">
      <c r="A493" s="438"/>
      <c r="B493" s="442" t="s">
        <v>288</v>
      </c>
      <c r="C493" s="440">
        <v>20</v>
      </c>
      <c r="D493" s="440">
        <v>55</v>
      </c>
      <c r="E493" s="440">
        <v>5</v>
      </c>
      <c r="F493" s="440">
        <v>19</v>
      </c>
      <c r="G493" s="440">
        <v>15</v>
      </c>
      <c r="H493" s="440">
        <v>36</v>
      </c>
      <c r="I493" s="442" t="s">
        <v>2769</v>
      </c>
      <c r="J493" s="442" t="s">
        <v>272</v>
      </c>
    </row>
    <row r="494" spans="1:10" s="384" customFormat="1" hidden="1" x14ac:dyDescent="0.25">
      <c r="A494" s="438"/>
      <c r="B494" s="442" t="s">
        <v>290</v>
      </c>
      <c r="C494" s="440">
        <v>10</v>
      </c>
      <c r="D494" s="440">
        <v>30</v>
      </c>
      <c r="E494" s="440">
        <v>10</v>
      </c>
      <c r="F494" s="440">
        <v>30</v>
      </c>
      <c r="G494" s="440"/>
      <c r="H494" s="440"/>
      <c r="I494" s="442"/>
      <c r="J494" s="442" t="s">
        <v>272</v>
      </c>
    </row>
    <row r="495" spans="1:10" s="384" customFormat="1" hidden="1" x14ac:dyDescent="0.25">
      <c r="A495" s="438"/>
      <c r="B495" s="442" t="s">
        <v>291</v>
      </c>
      <c r="C495" s="440">
        <v>20</v>
      </c>
      <c r="D495" s="440">
        <v>56</v>
      </c>
      <c r="E495" s="440">
        <v>10</v>
      </c>
      <c r="F495" s="440">
        <v>25</v>
      </c>
      <c r="G495" s="440">
        <v>10</v>
      </c>
      <c r="H495" s="440">
        <v>31</v>
      </c>
      <c r="I495" s="442" t="s">
        <v>2770</v>
      </c>
      <c r="J495" s="442" t="s">
        <v>272</v>
      </c>
    </row>
    <row r="496" spans="1:10" s="384" customFormat="1" hidden="1" x14ac:dyDescent="0.25">
      <c r="A496" s="438"/>
      <c r="B496" s="442" t="s">
        <v>2771</v>
      </c>
      <c r="C496" s="440">
        <v>15</v>
      </c>
      <c r="D496" s="440">
        <v>42</v>
      </c>
      <c r="E496" s="440">
        <v>10</v>
      </c>
      <c r="F496" s="440">
        <v>20</v>
      </c>
      <c r="G496" s="440">
        <v>5</v>
      </c>
      <c r="H496" s="440">
        <v>22</v>
      </c>
      <c r="I496" s="442" t="s">
        <v>2772</v>
      </c>
      <c r="J496" s="442" t="s">
        <v>272</v>
      </c>
    </row>
    <row r="497" spans="1:10" s="384" customFormat="1" hidden="1" x14ac:dyDescent="0.25">
      <c r="A497" s="438"/>
      <c r="B497" s="442" t="s">
        <v>295</v>
      </c>
      <c r="C497" s="440">
        <v>10</v>
      </c>
      <c r="D497" s="440">
        <v>21</v>
      </c>
      <c r="E497" s="440">
        <v>10</v>
      </c>
      <c r="F497" s="440">
        <v>21</v>
      </c>
      <c r="G497" s="440"/>
      <c r="H497" s="440"/>
      <c r="I497" s="442"/>
      <c r="J497" s="442" t="s">
        <v>272</v>
      </c>
    </row>
    <row r="498" spans="1:10" s="384" customFormat="1" hidden="1" x14ac:dyDescent="0.25">
      <c r="A498" s="438"/>
      <c r="B498" s="442" t="s">
        <v>297</v>
      </c>
      <c r="C498" s="440">
        <v>10</v>
      </c>
      <c r="D498" s="440">
        <v>25</v>
      </c>
      <c r="E498" s="440">
        <v>10</v>
      </c>
      <c r="F498" s="440">
        <v>25</v>
      </c>
      <c r="G498" s="440"/>
      <c r="H498" s="440"/>
      <c r="I498" s="442"/>
      <c r="J498" s="442" t="s">
        <v>272</v>
      </c>
    </row>
    <row r="499" spans="1:10" s="384" customFormat="1" hidden="1" x14ac:dyDescent="0.25">
      <c r="A499" s="438"/>
      <c r="B499" s="442" t="s">
        <v>2773</v>
      </c>
      <c r="C499" s="440">
        <v>5</v>
      </c>
      <c r="D499" s="440">
        <v>16</v>
      </c>
      <c r="E499" s="440">
        <v>5</v>
      </c>
      <c r="F499" s="440">
        <v>16</v>
      </c>
      <c r="G499" s="440"/>
      <c r="H499" s="440"/>
      <c r="I499" s="442"/>
      <c r="J499" s="442" t="s">
        <v>272</v>
      </c>
    </row>
    <row r="500" spans="1:10" s="384" customFormat="1" hidden="1" x14ac:dyDescent="0.25">
      <c r="A500" s="438"/>
      <c r="B500" s="442" t="s">
        <v>301</v>
      </c>
      <c r="C500" s="440">
        <v>5</v>
      </c>
      <c r="D500" s="440">
        <v>17</v>
      </c>
      <c r="E500" s="440">
        <v>5</v>
      </c>
      <c r="F500" s="440">
        <v>17</v>
      </c>
      <c r="G500" s="440"/>
      <c r="H500" s="440"/>
      <c r="I500" s="442"/>
      <c r="J500" s="442" t="s">
        <v>272</v>
      </c>
    </row>
    <row r="501" spans="1:10" s="384" customFormat="1" hidden="1" x14ac:dyDescent="0.25">
      <c r="A501" s="438"/>
      <c r="B501" s="442" t="s">
        <v>303</v>
      </c>
      <c r="C501" s="440">
        <v>15</v>
      </c>
      <c r="D501" s="440">
        <v>45</v>
      </c>
      <c r="E501" s="440">
        <v>10</v>
      </c>
      <c r="F501" s="440">
        <v>25</v>
      </c>
      <c r="G501" s="440">
        <v>5</v>
      </c>
      <c r="H501" s="440">
        <v>20</v>
      </c>
      <c r="I501" s="442" t="s">
        <v>2774</v>
      </c>
      <c r="J501" s="442" t="s">
        <v>272</v>
      </c>
    </row>
    <row r="502" spans="1:10" s="384" customFormat="1" hidden="1" x14ac:dyDescent="0.25">
      <c r="A502" s="438"/>
      <c r="B502" s="442" t="s">
        <v>305</v>
      </c>
      <c r="C502" s="440">
        <v>10</v>
      </c>
      <c r="D502" s="440">
        <v>34</v>
      </c>
      <c r="E502" s="440">
        <v>10</v>
      </c>
      <c r="F502" s="440">
        <v>34</v>
      </c>
      <c r="G502" s="440"/>
      <c r="H502" s="440"/>
      <c r="I502" s="442"/>
      <c r="J502" s="442" t="s">
        <v>272</v>
      </c>
    </row>
    <row r="503" spans="1:10" s="384" customFormat="1" hidden="1" x14ac:dyDescent="0.25">
      <c r="A503" s="438"/>
      <c r="B503" s="442" t="s">
        <v>307</v>
      </c>
      <c r="C503" s="440">
        <v>35</v>
      </c>
      <c r="D503" s="440">
        <v>140</v>
      </c>
      <c r="E503" s="440">
        <v>20</v>
      </c>
      <c r="F503" s="440">
        <v>80</v>
      </c>
      <c r="G503" s="440">
        <v>15</v>
      </c>
      <c r="H503" s="440">
        <v>60</v>
      </c>
      <c r="I503" s="442" t="s">
        <v>2775</v>
      </c>
      <c r="J503" s="442" t="s">
        <v>272</v>
      </c>
    </row>
    <row r="504" spans="1:10" s="384" customFormat="1" hidden="1" x14ac:dyDescent="0.25">
      <c r="A504" s="435">
        <v>4</v>
      </c>
      <c r="B504" s="441" t="s">
        <v>309</v>
      </c>
      <c r="C504" s="437">
        <v>48</v>
      </c>
      <c r="D504" s="437">
        <v>194</v>
      </c>
      <c r="E504" s="437">
        <v>46</v>
      </c>
      <c r="F504" s="437">
        <v>182</v>
      </c>
      <c r="G504" s="437">
        <v>2</v>
      </c>
      <c r="H504" s="437">
        <v>12</v>
      </c>
      <c r="I504" s="441"/>
      <c r="J504" s="441"/>
    </row>
    <row r="505" spans="1:10" s="384" customFormat="1" hidden="1" x14ac:dyDescent="0.25">
      <c r="A505" s="438"/>
      <c r="B505" s="442" t="s">
        <v>2776</v>
      </c>
      <c r="C505" s="440">
        <v>4</v>
      </c>
      <c r="D505" s="440">
        <v>9</v>
      </c>
      <c r="E505" s="440">
        <v>4</v>
      </c>
      <c r="F505" s="440">
        <v>9</v>
      </c>
      <c r="G505" s="440"/>
      <c r="H505" s="440"/>
      <c r="I505" s="442" t="s">
        <v>322</v>
      </c>
      <c r="J505" s="442" t="s">
        <v>311</v>
      </c>
    </row>
    <row r="506" spans="1:10" s="384" customFormat="1" hidden="1" x14ac:dyDescent="0.25">
      <c r="A506" s="438"/>
      <c r="B506" s="442" t="s">
        <v>2777</v>
      </c>
      <c r="C506" s="440">
        <v>8</v>
      </c>
      <c r="D506" s="440">
        <v>37</v>
      </c>
      <c r="E506" s="440">
        <v>6</v>
      </c>
      <c r="F506" s="440">
        <v>25</v>
      </c>
      <c r="G506" s="440">
        <v>2</v>
      </c>
      <c r="H506" s="440">
        <v>12</v>
      </c>
      <c r="I506" s="442" t="s">
        <v>2778</v>
      </c>
      <c r="J506" s="442" t="s">
        <v>311</v>
      </c>
    </row>
    <row r="507" spans="1:10" s="384" customFormat="1" hidden="1" x14ac:dyDescent="0.25">
      <c r="A507" s="438"/>
      <c r="B507" s="442" t="s">
        <v>2779</v>
      </c>
      <c r="C507" s="440">
        <v>8</v>
      </c>
      <c r="D507" s="440">
        <v>33</v>
      </c>
      <c r="E507" s="440">
        <v>8</v>
      </c>
      <c r="F507" s="440">
        <v>33</v>
      </c>
      <c r="G507" s="440"/>
      <c r="H507" s="440"/>
      <c r="I507" s="442" t="s">
        <v>322</v>
      </c>
      <c r="J507" s="442" t="s">
        <v>311</v>
      </c>
    </row>
    <row r="508" spans="1:10" s="384" customFormat="1" hidden="1" x14ac:dyDescent="0.25">
      <c r="A508" s="438"/>
      <c r="B508" s="442" t="s">
        <v>2780</v>
      </c>
      <c r="C508" s="440">
        <v>5</v>
      </c>
      <c r="D508" s="440">
        <v>35</v>
      </c>
      <c r="E508" s="440">
        <v>5</v>
      </c>
      <c r="F508" s="440">
        <v>35</v>
      </c>
      <c r="G508" s="440"/>
      <c r="H508" s="440"/>
      <c r="I508" s="442" t="s">
        <v>322</v>
      </c>
      <c r="J508" s="442" t="s">
        <v>311</v>
      </c>
    </row>
    <row r="509" spans="1:10" s="384" customFormat="1" hidden="1" x14ac:dyDescent="0.25">
      <c r="A509" s="438"/>
      <c r="B509" s="442" t="s">
        <v>317</v>
      </c>
      <c r="C509" s="440">
        <v>23</v>
      </c>
      <c r="D509" s="440">
        <v>80</v>
      </c>
      <c r="E509" s="440">
        <v>23</v>
      </c>
      <c r="F509" s="440">
        <v>80</v>
      </c>
      <c r="G509" s="440"/>
      <c r="H509" s="440"/>
      <c r="I509" s="442" t="s">
        <v>322</v>
      </c>
      <c r="J509" s="442" t="s">
        <v>311</v>
      </c>
    </row>
    <row r="510" spans="1:10" s="384" customFormat="1" hidden="1" x14ac:dyDescent="0.25">
      <c r="A510" s="435">
        <v>5</v>
      </c>
      <c r="B510" s="441" t="s">
        <v>318</v>
      </c>
      <c r="C510" s="437">
        <v>116</v>
      </c>
      <c r="D510" s="437">
        <v>290</v>
      </c>
      <c r="E510" s="437">
        <v>65</v>
      </c>
      <c r="F510" s="437">
        <v>164</v>
      </c>
      <c r="G510" s="437">
        <v>51</v>
      </c>
      <c r="H510" s="437">
        <v>126</v>
      </c>
      <c r="I510" s="441"/>
      <c r="J510" s="441"/>
    </row>
    <row r="511" spans="1:10" s="384" customFormat="1" hidden="1" x14ac:dyDescent="0.25">
      <c r="A511" s="438"/>
      <c r="B511" s="442" t="s">
        <v>2781</v>
      </c>
      <c r="C511" s="440">
        <v>22</v>
      </c>
      <c r="D511" s="440">
        <v>55</v>
      </c>
      <c r="E511" s="440">
        <v>12</v>
      </c>
      <c r="F511" s="440">
        <v>31</v>
      </c>
      <c r="G511" s="440">
        <v>10</v>
      </c>
      <c r="H511" s="440">
        <v>24</v>
      </c>
      <c r="I511" s="442" t="s">
        <v>2782</v>
      </c>
      <c r="J511" s="442" t="s">
        <v>320</v>
      </c>
    </row>
    <row r="512" spans="1:10" s="384" customFormat="1" hidden="1" x14ac:dyDescent="0.25">
      <c r="A512" s="438"/>
      <c r="B512" s="442" t="s">
        <v>2783</v>
      </c>
      <c r="C512" s="440">
        <v>19</v>
      </c>
      <c r="D512" s="440">
        <v>47</v>
      </c>
      <c r="E512" s="440">
        <v>11</v>
      </c>
      <c r="F512" s="440">
        <v>25</v>
      </c>
      <c r="G512" s="440">
        <v>8</v>
      </c>
      <c r="H512" s="440">
        <v>22</v>
      </c>
      <c r="I512" s="442" t="s">
        <v>2784</v>
      </c>
      <c r="J512" s="442" t="s">
        <v>320</v>
      </c>
    </row>
    <row r="513" spans="1:10" s="384" customFormat="1" hidden="1" x14ac:dyDescent="0.25">
      <c r="A513" s="438"/>
      <c r="B513" s="442" t="s">
        <v>2785</v>
      </c>
      <c r="C513" s="440">
        <v>25</v>
      </c>
      <c r="D513" s="440">
        <v>61</v>
      </c>
      <c r="E513" s="440">
        <v>16</v>
      </c>
      <c r="F513" s="440">
        <v>40</v>
      </c>
      <c r="G513" s="440">
        <v>9</v>
      </c>
      <c r="H513" s="440">
        <v>21</v>
      </c>
      <c r="I513" s="442" t="s">
        <v>2786</v>
      </c>
      <c r="J513" s="442" t="s">
        <v>320</v>
      </c>
    </row>
    <row r="514" spans="1:10" s="384" customFormat="1" hidden="1" x14ac:dyDescent="0.25">
      <c r="A514" s="438"/>
      <c r="B514" s="442" t="s">
        <v>2787</v>
      </c>
      <c r="C514" s="440">
        <v>23</v>
      </c>
      <c r="D514" s="440">
        <v>58</v>
      </c>
      <c r="E514" s="440">
        <v>12</v>
      </c>
      <c r="F514" s="440">
        <v>33</v>
      </c>
      <c r="G514" s="440">
        <v>11</v>
      </c>
      <c r="H514" s="440">
        <v>25</v>
      </c>
      <c r="I514" s="442" t="s">
        <v>2788</v>
      </c>
      <c r="J514" s="442" t="s">
        <v>320</v>
      </c>
    </row>
    <row r="515" spans="1:10" s="384" customFormat="1" hidden="1" x14ac:dyDescent="0.25">
      <c r="A515" s="438"/>
      <c r="B515" s="442" t="s">
        <v>2789</v>
      </c>
      <c r="C515" s="440">
        <v>27</v>
      </c>
      <c r="D515" s="440">
        <v>69</v>
      </c>
      <c r="E515" s="440">
        <v>14</v>
      </c>
      <c r="F515" s="440">
        <v>35</v>
      </c>
      <c r="G515" s="440">
        <v>13</v>
      </c>
      <c r="H515" s="440">
        <v>34</v>
      </c>
      <c r="I515" s="442" t="s">
        <v>2790</v>
      </c>
      <c r="J515" s="442" t="s">
        <v>320</v>
      </c>
    </row>
    <row r="516" spans="1:10" s="384" customFormat="1" hidden="1" x14ac:dyDescent="0.25">
      <c r="A516" s="435">
        <v>6</v>
      </c>
      <c r="B516" s="441" t="s">
        <v>328</v>
      </c>
      <c r="C516" s="437">
        <v>476</v>
      </c>
      <c r="D516" s="437">
        <v>2050</v>
      </c>
      <c r="E516" s="437">
        <v>214</v>
      </c>
      <c r="F516" s="437">
        <v>895</v>
      </c>
      <c r="G516" s="437">
        <v>262</v>
      </c>
      <c r="H516" s="437">
        <v>1155</v>
      </c>
      <c r="I516" s="441"/>
      <c r="J516" s="441"/>
    </row>
    <row r="517" spans="1:10" s="384" customFormat="1" hidden="1" x14ac:dyDescent="0.25">
      <c r="A517" s="438"/>
      <c r="B517" s="442" t="s">
        <v>329</v>
      </c>
      <c r="C517" s="440">
        <v>5</v>
      </c>
      <c r="D517" s="440">
        <v>21</v>
      </c>
      <c r="E517" s="440">
        <v>5</v>
      </c>
      <c r="F517" s="440">
        <v>21</v>
      </c>
      <c r="G517" s="440">
        <v>0</v>
      </c>
      <c r="H517" s="440">
        <v>0</v>
      </c>
      <c r="I517" s="442" t="s">
        <v>2791</v>
      </c>
      <c r="J517" s="442" t="s">
        <v>320</v>
      </c>
    </row>
    <row r="518" spans="1:10" s="384" customFormat="1" hidden="1" x14ac:dyDescent="0.25">
      <c r="A518" s="438"/>
      <c r="B518" s="442" t="s">
        <v>330</v>
      </c>
      <c r="C518" s="440">
        <v>25</v>
      </c>
      <c r="D518" s="440">
        <v>105</v>
      </c>
      <c r="E518" s="440">
        <v>15</v>
      </c>
      <c r="F518" s="440">
        <v>60</v>
      </c>
      <c r="G518" s="440">
        <v>10</v>
      </c>
      <c r="H518" s="440">
        <v>45</v>
      </c>
      <c r="I518" s="442" t="s">
        <v>2792</v>
      </c>
      <c r="J518" s="442" t="s">
        <v>2793</v>
      </c>
    </row>
    <row r="519" spans="1:10" s="384" customFormat="1" hidden="1" x14ac:dyDescent="0.25">
      <c r="A519" s="438"/>
      <c r="B519" s="442" t="s">
        <v>331</v>
      </c>
      <c r="C519" s="440">
        <v>35</v>
      </c>
      <c r="D519" s="440">
        <v>175</v>
      </c>
      <c r="E519" s="440">
        <v>12</v>
      </c>
      <c r="F519" s="440">
        <v>50</v>
      </c>
      <c r="G519" s="440">
        <v>23</v>
      </c>
      <c r="H519" s="440">
        <v>125</v>
      </c>
      <c r="I519" s="442" t="s">
        <v>2794</v>
      </c>
      <c r="J519" s="442" t="s">
        <v>2793</v>
      </c>
    </row>
    <row r="520" spans="1:10" s="384" customFormat="1" hidden="1" x14ac:dyDescent="0.25">
      <c r="A520" s="438"/>
      <c r="B520" s="442" t="s">
        <v>332</v>
      </c>
      <c r="C520" s="440">
        <v>52</v>
      </c>
      <c r="D520" s="440">
        <v>218</v>
      </c>
      <c r="E520" s="440">
        <v>26</v>
      </c>
      <c r="F520" s="440">
        <v>109</v>
      </c>
      <c r="G520" s="440">
        <v>26</v>
      </c>
      <c r="H520" s="440">
        <v>109</v>
      </c>
      <c r="I520" s="442" t="s">
        <v>2795</v>
      </c>
      <c r="J520" s="442" t="s">
        <v>2793</v>
      </c>
    </row>
    <row r="521" spans="1:10" s="384" customFormat="1" hidden="1" x14ac:dyDescent="0.25">
      <c r="A521" s="438"/>
      <c r="B521" s="442" t="s">
        <v>333</v>
      </c>
      <c r="C521" s="440">
        <v>61</v>
      </c>
      <c r="D521" s="440">
        <v>254</v>
      </c>
      <c r="E521" s="440">
        <v>21</v>
      </c>
      <c r="F521" s="440">
        <v>88</v>
      </c>
      <c r="G521" s="440">
        <v>40</v>
      </c>
      <c r="H521" s="440">
        <v>166</v>
      </c>
      <c r="I521" s="442" t="s">
        <v>2796</v>
      </c>
      <c r="J521" s="442" t="s">
        <v>2793</v>
      </c>
    </row>
    <row r="522" spans="1:10" s="384" customFormat="1" hidden="1" x14ac:dyDescent="0.25">
      <c r="A522" s="438"/>
      <c r="B522" s="442" t="s">
        <v>334</v>
      </c>
      <c r="C522" s="440">
        <v>25</v>
      </c>
      <c r="D522" s="440">
        <v>108</v>
      </c>
      <c r="E522" s="440">
        <v>10</v>
      </c>
      <c r="F522" s="440">
        <v>42</v>
      </c>
      <c r="G522" s="440">
        <v>15</v>
      </c>
      <c r="H522" s="440">
        <v>66</v>
      </c>
      <c r="I522" s="442" t="s">
        <v>2797</v>
      </c>
      <c r="J522" s="442" t="s">
        <v>2793</v>
      </c>
    </row>
    <row r="523" spans="1:10" s="384" customFormat="1" hidden="1" x14ac:dyDescent="0.25">
      <c r="A523" s="438"/>
      <c r="B523" s="442" t="s">
        <v>335</v>
      </c>
      <c r="C523" s="440">
        <v>38</v>
      </c>
      <c r="D523" s="440">
        <v>171</v>
      </c>
      <c r="E523" s="440">
        <v>19</v>
      </c>
      <c r="F523" s="440">
        <v>83</v>
      </c>
      <c r="G523" s="440">
        <v>19</v>
      </c>
      <c r="H523" s="440">
        <v>88</v>
      </c>
      <c r="I523" s="442" t="s">
        <v>2798</v>
      </c>
      <c r="J523" s="442" t="s">
        <v>2793</v>
      </c>
    </row>
    <row r="524" spans="1:10" s="384" customFormat="1" hidden="1" x14ac:dyDescent="0.25">
      <c r="A524" s="438"/>
      <c r="B524" s="442" t="s">
        <v>336</v>
      </c>
      <c r="C524" s="440">
        <v>30</v>
      </c>
      <c r="D524" s="440">
        <v>143</v>
      </c>
      <c r="E524" s="440">
        <v>10</v>
      </c>
      <c r="F524" s="440">
        <v>45</v>
      </c>
      <c r="G524" s="440">
        <v>20</v>
      </c>
      <c r="H524" s="440">
        <v>98</v>
      </c>
      <c r="I524" s="442" t="s">
        <v>2799</v>
      </c>
      <c r="J524" s="442" t="s">
        <v>2793</v>
      </c>
    </row>
    <row r="525" spans="1:10" s="384" customFormat="1" hidden="1" x14ac:dyDescent="0.25">
      <c r="A525" s="438"/>
      <c r="B525" s="442" t="s">
        <v>337</v>
      </c>
      <c r="C525" s="440">
        <v>90</v>
      </c>
      <c r="D525" s="440">
        <v>380</v>
      </c>
      <c r="E525" s="440">
        <v>35</v>
      </c>
      <c r="F525" s="440">
        <v>148</v>
      </c>
      <c r="G525" s="440">
        <v>55</v>
      </c>
      <c r="H525" s="440">
        <v>232</v>
      </c>
      <c r="I525" s="442" t="s">
        <v>2800</v>
      </c>
      <c r="J525" s="442" t="s">
        <v>2793</v>
      </c>
    </row>
    <row r="526" spans="1:10" s="384" customFormat="1" hidden="1" x14ac:dyDescent="0.25">
      <c r="A526" s="438"/>
      <c r="B526" s="442" t="s">
        <v>338</v>
      </c>
      <c r="C526" s="440">
        <v>29</v>
      </c>
      <c r="D526" s="440">
        <v>121</v>
      </c>
      <c r="E526" s="440">
        <v>15</v>
      </c>
      <c r="F526" s="440">
        <v>63</v>
      </c>
      <c r="G526" s="440">
        <v>14</v>
      </c>
      <c r="H526" s="440">
        <v>58</v>
      </c>
      <c r="I526" s="442" t="s">
        <v>2801</v>
      </c>
      <c r="J526" s="442" t="s">
        <v>2802</v>
      </c>
    </row>
    <row r="527" spans="1:10" s="384" customFormat="1" hidden="1" x14ac:dyDescent="0.25">
      <c r="A527" s="438"/>
      <c r="B527" s="442" t="s">
        <v>2803</v>
      </c>
      <c r="C527" s="440">
        <v>86</v>
      </c>
      <c r="D527" s="440">
        <v>354</v>
      </c>
      <c r="E527" s="440">
        <v>46</v>
      </c>
      <c r="F527" s="440">
        <v>186</v>
      </c>
      <c r="G527" s="440">
        <v>40</v>
      </c>
      <c r="H527" s="440">
        <v>168</v>
      </c>
      <c r="I527" s="442" t="s">
        <v>2804</v>
      </c>
      <c r="J527" s="442" t="s">
        <v>2802</v>
      </c>
    </row>
    <row r="528" spans="1:10" s="384" customFormat="1" hidden="1" x14ac:dyDescent="0.25">
      <c r="A528" s="435">
        <v>7</v>
      </c>
      <c r="B528" s="441" t="s">
        <v>340</v>
      </c>
      <c r="C528" s="437">
        <v>677</v>
      </c>
      <c r="D528" s="437">
        <v>2708</v>
      </c>
      <c r="E528" s="437">
        <v>160</v>
      </c>
      <c r="F528" s="437">
        <v>640</v>
      </c>
      <c r="G528" s="437">
        <v>517</v>
      </c>
      <c r="H528" s="437">
        <v>2068</v>
      </c>
      <c r="I528" s="441"/>
      <c r="J528" s="441"/>
    </row>
    <row r="529" spans="1:10" s="384" customFormat="1" hidden="1" x14ac:dyDescent="0.25">
      <c r="A529" s="438"/>
      <c r="B529" s="442" t="s">
        <v>341</v>
      </c>
      <c r="C529" s="440">
        <v>40</v>
      </c>
      <c r="D529" s="440">
        <v>160</v>
      </c>
      <c r="E529" s="440">
        <v>10</v>
      </c>
      <c r="F529" s="440">
        <v>40</v>
      </c>
      <c r="G529" s="440">
        <v>30</v>
      </c>
      <c r="H529" s="440">
        <v>120</v>
      </c>
      <c r="I529" s="442" t="s">
        <v>2805</v>
      </c>
      <c r="J529" s="442" t="s">
        <v>272</v>
      </c>
    </row>
    <row r="530" spans="1:10" s="384" customFormat="1" hidden="1" x14ac:dyDescent="0.25">
      <c r="A530" s="438"/>
      <c r="B530" s="442" t="s">
        <v>342</v>
      </c>
      <c r="C530" s="440">
        <v>55</v>
      </c>
      <c r="D530" s="440">
        <v>220</v>
      </c>
      <c r="E530" s="440">
        <v>15</v>
      </c>
      <c r="F530" s="440">
        <v>60</v>
      </c>
      <c r="G530" s="440">
        <v>40</v>
      </c>
      <c r="H530" s="440">
        <v>160</v>
      </c>
      <c r="I530" s="442" t="s">
        <v>2806</v>
      </c>
      <c r="J530" s="442" t="s">
        <v>272</v>
      </c>
    </row>
    <row r="531" spans="1:10" s="384" customFormat="1" hidden="1" x14ac:dyDescent="0.25">
      <c r="A531" s="438"/>
      <c r="B531" s="442" t="s">
        <v>343</v>
      </c>
      <c r="C531" s="440">
        <v>57</v>
      </c>
      <c r="D531" s="440">
        <v>228</v>
      </c>
      <c r="E531" s="440">
        <v>15</v>
      </c>
      <c r="F531" s="440">
        <v>60</v>
      </c>
      <c r="G531" s="440">
        <v>42</v>
      </c>
      <c r="H531" s="440">
        <v>168</v>
      </c>
      <c r="I531" s="442" t="s">
        <v>2807</v>
      </c>
      <c r="J531" s="442" t="s">
        <v>272</v>
      </c>
    </row>
    <row r="532" spans="1:10" s="384" customFormat="1" hidden="1" x14ac:dyDescent="0.25">
      <c r="A532" s="438"/>
      <c r="B532" s="442" t="s">
        <v>344</v>
      </c>
      <c r="C532" s="440">
        <v>35</v>
      </c>
      <c r="D532" s="440">
        <v>140</v>
      </c>
      <c r="E532" s="440">
        <v>15</v>
      </c>
      <c r="F532" s="440">
        <v>60</v>
      </c>
      <c r="G532" s="440">
        <v>20</v>
      </c>
      <c r="H532" s="440">
        <v>80</v>
      </c>
      <c r="I532" s="442" t="s">
        <v>2808</v>
      </c>
      <c r="J532" s="442" t="s">
        <v>272</v>
      </c>
    </row>
    <row r="533" spans="1:10" s="384" customFormat="1" hidden="1" x14ac:dyDescent="0.25">
      <c r="A533" s="438"/>
      <c r="B533" s="442" t="s">
        <v>345</v>
      </c>
      <c r="C533" s="440">
        <v>170</v>
      </c>
      <c r="D533" s="440">
        <v>680</v>
      </c>
      <c r="E533" s="440">
        <v>20</v>
      </c>
      <c r="F533" s="440">
        <v>80</v>
      </c>
      <c r="G533" s="440">
        <v>150</v>
      </c>
      <c r="H533" s="440">
        <v>600</v>
      </c>
      <c r="I533" s="442" t="s">
        <v>2809</v>
      </c>
      <c r="J533" s="442" t="s">
        <v>272</v>
      </c>
    </row>
    <row r="534" spans="1:10" s="384" customFormat="1" hidden="1" x14ac:dyDescent="0.25">
      <c r="A534" s="438"/>
      <c r="B534" s="442" t="s">
        <v>346</v>
      </c>
      <c r="C534" s="440">
        <v>75</v>
      </c>
      <c r="D534" s="440">
        <v>300</v>
      </c>
      <c r="E534" s="440">
        <v>20</v>
      </c>
      <c r="F534" s="440">
        <v>80</v>
      </c>
      <c r="G534" s="440">
        <v>55</v>
      </c>
      <c r="H534" s="440">
        <v>220</v>
      </c>
      <c r="I534" s="442" t="s">
        <v>2810</v>
      </c>
      <c r="J534" s="442" t="s">
        <v>272</v>
      </c>
    </row>
    <row r="535" spans="1:10" s="384" customFormat="1" hidden="1" x14ac:dyDescent="0.25">
      <c r="A535" s="438"/>
      <c r="B535" s="442" t="s">
        <v>347</v>
      </c>
      <c r="C535" s="440">
        <v>60</v>
      </c>
      <c r="D535" s="440">
        <v>240</v>
      </c>
      <c r="E535" s="440">
        <v>15</v>
      </c>
      <c r="F535" s="440">
        <v>60</v>
      </c>
      <c r="G535" s="440">
        <v>45</v>
      </c>
      <c r="H535" s="440">
        <v>180</v>
      </c>
      <c r="I535" s="442" t="s">
        <v>2811</v>
      </c>
      <c r="J535" s="442" t="s">
        <v>272</v>
      </c>
    </row>
    <row r="536" spans="1:10" s="384" customFormat="1" hidden="1" x14ac:dyDescent="0.25">
      <c r="A536" s="438"/>
      <c r="B536" s="442" t="s">
        <v>348</v>
      </c>
      <c r="C536" s="440">
        <v>60</v>
      </c>
      <c r="D536" s="440">
        <v>240</v>
      </c>
      <c r="E536" s="440">
        <v>15</v>
      </c>
      <c r="F536" s="440">
        <v>60</v>
      </c>
      <c r="G536" s="440">
        <v>45</v>
      </c>
      <c r="H536" s="440">
        <v>180</v>
      </c>
      <c r="I536" s="442" t="s">
        <v>2812</v>
      </c>
      <c r="J536" s="442" t="s">
        <v>272</v>
      </c>
    </row>
    <row r="537" spans="1:10" s="384" customFormat="1" hidden="1" x14ac:dyDescent="0.25">
      <c r="A537" s="438"/>
      <c r="B537" s="442" t="s">
        <v>349</v>
      </c>
      <c r="C537" s="440">
        <v>70</v>
      </c>
      <c r="D537" s="440">
        <v>280</v>
      </c>
      <c r="E537" s="440">
        <v>20</v>
      </c>
      <c r="F537" s="440">
        <v>80</v>
      </c>
      <c r="G537" s="440">
        <v>50</v>
      </c>
      <c r="H537" s="440">
        <v>200</v>
      </c>
      <c r="I537" s="442" t="s">
        <v>2813</v>
      </c>
      <c r="J537" s="442" t="s">
        <v>272</v>
      </c>
    </row>
    <row r="538" spans="1:10" s="384" customFormat="1" hidden="1" x14ac:dyDescent="0.25">
      <c r="A538" s="438"/>
      <c r="B538" s="442" t="s">
        <v>350</v>
      </c>
      <c r="C538" s="440">
        <v>55</v>
      </c>
      <c r="D538" s="440">
        <v>220</v>
      </c>
      <c r="E538" s="440">
        <v>15</v>
      </c>
      <c r="F538" s="440">
        <v>60</v>
      </c>
      <c r="G538" s="440">
        <v>40</v>
      </c>
      <c r="H538" s="440">
        <v>160</v>
      </c>
      <c r="I538" s="442" t="s">
        <v>2814</v>
      </c>
      <c r="J538" s="442" t="s">
        <v>272</v>
      </c>
    </row>
    <row r="539" spans="1:10" s="384" customFormat="1" hidden="1" x14ac:dyDescent="0.25">
      <c r="A539" s="435">
        <v>8</v>
      </c>
      <c r="B539" s="441" t="s">
        <v>351</v>
      </c>
      <c r="C539" s="437">
        <v>133</v>
      </c>
      <c r="D539" s="437">
        <v>584</v>
      </c>
      <c r="E539" s="437">
        <v>46</v>
      </c>
      <c r="F539" s="437">
        <v>175</v>
      </c>
      <c r="G539" s="437">
        <v>87</v>
      </c>
      <c r="H539" s="437">
        <v>409</v>
      </c>
      <c r="I539" s="441"/>
      <c r="J539" s="441"/>
    </row>
    <row r="540" spans="1:10" s="384" customFormat="1" hidden="1" x14ac:dyDescent="0.25">
      <c r="A540" s="438"/>
      <c r="B540" s="442" t="s">
        <v>2815</v>
      </c>
      <c r="C540" s="440">
        <v>9</v>
      </c>
      <c r="D540" s="440">
        <v>40</v>
      </c>
      <c r="E540" s="440">
        <v>0</v>
      </c>
      <c r="F540" s="440">
        <v>0</v>
      </c>
      <c r="G540" s="440">
        <v>9</v>
      </c>
      <c r="H540" s="440">
        <v>40</v>
      </c>
      <c r="I540" s="442" t="s">
        <v>2816</v>
      </c>
      <c r="J540" s="442" t="s">
        <v>311</v>
      </c>
    </row>
    <row r="541" spans="1:10" s="384" customFormat="1" hidden="1" x14ac:dyDescent="0.25">
      <c r="A541" s="438"/>
      <c r="B541" s="442" t="s">
        <v>2817</v>
      </c>
      <c r="C541" s="440">
        <v>3</v>
      </c>
      <c r="D541" s="440">
        <v>6</v>
      </c>
      <c r="E541" s="440">
        <v>3</v>
      </c>
      <c r="F541" s="440">
        <v>6</v>
      </c>
      <c r="G541" s="440">
        <v>0</v>
      </c>
      <c r="H541" s="440">
        <v>0</v>
      </c>
      <c r="I541" s="442" t="s">
        <v>2818</v>
      </c>
      <c r="J541" s="442" t="s">
        <v>353</v>
      </c>
    </row>
    <row r="542" spans="1:10" s="384" customFormat="1" hidden="1" x14ac:dyDescent="0.25">
      <c r="A542" s="438"/>
      <c r="B542" s="442" t="s">
        <v>2819</v>
      </c>
      <c r="C542" s="440">
        <v>13</v>
      </c>
      <c r="D542" s="440">
        <v>44</v>
      </c>
      <c r="E542" s="440">
        <v>13</v>
      </c>
      <c r="F542" s="440">
        <v>44</v>
      </c>
      <c r="G542" s="440">
        <v>0</v>
      </c>
      <c r="H542" s="440">
        <v>0</v>
      </c>
      <c r="I542" s="442" t="s">
        <v>2820</v>
      </c>
      <c r="J542" s="442" t="s">
        <v>2821</v>
      </c>
    </row>
    <row r="543" spans="1:10" s="384" customFormat="1" hidden="1" x14ac:dyDescent="0.25">
      <c r="A543" s="438"/>
      <c r="B543" s="442" t="s">
        <v>2822</v>
      </c>
      <c r="C543" s="440">
        <v>18</v>
      </c>
      <c r="D543" s="440">
        <v>90</v>
      </c>
      <c r="E543" s="440">
        <v>0</v>
      </c>
      <c r="F543" s="440">
        <v>0</v>
      </c>
      <c r="G543" s="440">
        <v>18</v>
      </c>
      <c r="H543" s="440">
        <v>90</v>
      </c>
      <c r="I543" s="442" t="s">
        <v>2823</v>
      </c>
      <c r="J543" s="442" t="s">
        <v>2821</v>
      </c>
    </row>
    <row r="544" spans="1:10" s="384" customFormat="1" hidden="1" x14ac:dyDescent="0.25">
      <c r="A544" s="438"/>
      <c r="B544" s="442" t="s">
        <v>2824</v>
      </c>
      <c r="C544" s="440">
        <v>10</v>
      </c>
      <c r="D544" s="440">
        <v>40</v>
      </c>
      <c r="E544" s="440">
        <v>10</v>
      </c>
      <c r="F544" s="440">
        <v>40</v>
      </c>
      <c r="G544" s="440">
        <v>0</v>
      </c>
      <c r="H544" s="440">
        <v>0</v>
      </c>
      <c r="I544" s="442" t="s">
        <v>2825</v>
      </c>
      <c r="J544" s="442" t="s">
        <v>311</v>
      </c>
    </row>
    <row r="545" spans="1:10" s="384" customFormat="1" hidden="1" x14ac:dyDescent="0.25">
      <c r="A545" s="438"/>
      <c r="B545" s="442" t="s">
        <v>2826</v>
      </c>
      <c r="C545" s="440">
        <v>30</v>
      </c>
      <c r="D545" s="440">
        <v>130</v>
      </c>
      <c r="E545" s="440">
        <v>0</v>
      </c>
      <c r="F545" s="440">
        <v>0</v>
      </c>
      <c r="G545" s="440">
        <v>30</v>
      </c>
      <c r="H545" s="440">
        <v>130</v>
      </c>
      <c r="I545" s="442" t="s">
        <v>2827</v>
      </c>
      <c r="J545" s="442" t="s">
        <v>2821</v>
      </c>
    </row>
    <row r="546" spans="1:10" s="384" customFormat="1" hidden="1" x14ac:dyDescent="0.25">
      <c r="A546" s="438"/>
      <c r="B546" s="442" t="s">
        <v>1982</v>
      </c>
      <c r="C546" s="440">
        <v>15</v>
      </c>
      <c r="D546" s="440">
        <v>75</v>
      </c>
      <c r="E546" s="440">
        <v>0</v>
      </c>
      <c r="F546" s="440">
        <v>0</v>
      </c>
      <c r="G546" s="440">
        <v>15</v>
      </c>
      <c r="H546" s="440">
        <v>75</v>
      </c>
      <c r="I546" s="442" t="s">
        <v>2828</v>
      </c>
      <c r="J546" s="442" t="s">
        <v>2821</v>
      </c>
    </row>
    <row r="547" spans="1:10" s="384" customFormat="1" hidden="1" x14ac:dyDescent="0.25">
      <c r="A547" s="438"/>
      <c r="B547" s="442" t="s">
        <v>2829</v>
      </c>
      <c r="C547" s="440">
        <v>35</v>
      </c>
      <c r="D547" s="440">
        <v>159</v>
      </c>
      <c r="E547" s="440">
        <v>20</v>
      </c>
      <c r="F547" s="440">
        <v>85</v>
      </c>
      <c r="G547" s="440">
        <v>15</v>
      </c>
      <c r="H547" s="440">
        <v>74</v>
      </c>
      <c r="I547" s="442" t="s">
        <v>2828</v>
      </c>
      <c r="J547" s="442" t="s">
        <v>320</v>
      </c>
    </row>
    <row r="548" spans="1:10" s="384" customFormat="1" hidden="1" x14ac:dyDescent="0.25">
      <c r="A548" s="435">
        <v>9</v>
      </c>
      <c r="B548" s="441" t="s">
        <v>362</v>
      </c>
      <c r="C548" s="437">
        <v>66</v>
      </c>
      <c r="D548" s="437">
        <v>253</v>
      </c>
      <c r="E548" s="437">
        <v>36</v>
      </c>
      <c r="F548" s="437">
        <v>160</v>
      </c>
      <c r="G548" s="437">
        <v>30</v>
      </c>
      <c r="H548" s="437">
        <v>93</v>
      </c>
      <c r="I548" s="441"/>
      <c r="J548" s="441"/>
    </row>
    <row r="549" spans="1:10" s="384" customFormat="1" hidden="1" x14ac:dyDescent="0.25">
      <c r="A549" s="438"/>
      <c r="B549" s="442" t="s">
        <v>2830</v>
      </c>
      <c r="C549" s="440">
        <v>1</v>
      </c>
      <c r="D549" s="440">
        <v>5</v>
      </c>
      <c r="E549" s="440">
        <v>1</v>
      </c>
      <c r="F549" s="440">
        <v>5</v>
      </c>
      <c r="G549" s="440">
        <v>0</v>
      </c>
      <c r="H549" s="440">
        <v>0</v>
      </c>
      <c r="I549" s="442" t="s">
        <v>2831</v>
      </c>
      <c r="J549" s="442" t="s">
        <v>311</v>
      </c>
    </row>
    <row r="550" spans="1:10" s="384" customFormat="1" hidden="1" x14ac:dyDescent="0.25">
      <c r="A550" s="438"/>
      <c r="B550" s="442" t="s">
        <v>2832</v>
      </c>
      <c r="C550" s="440">
        <v>36</v>
      </c>
      <c r="D550" s="440">
        <v>134</v>
      </c>
      <c r="E550" s="440">
        <v>18</v>
      </c>
      <c r="F550" s="440">
        <v>67</v>
      </c>
      <c r="G550" s="440">
        <v>18</v>
      </c>
      <c r="H550" s="440">
        <v>67</v>
      </c>
      <c r="I550" s="442" t="s">
        <v>2833</v>
      </c>
      <c r="J550" s="442" t="s">
        <v>311</v>
      </c>
    </row>
    <row r="551" spans="1:10" s="384" customFormat="1" hidden="1" x14ac:dyDescent="0.25">
      <c r="A551" s="438"/>
      <c r="B551" s="442" t="s">
        <v>2834</v>
      </c>
      <c r="C551" s="440">
        <v>29</v>
      </c>
      <c r="D551" s="440">
        <v>114</v>
      </c>
      <c r="E551" s="440">
        <v>17</v>
      </c>
      <c r="F551" s="440">
        <v>88</v>
      </c>
      <c r="G551" s="440">
        <v>12</v>
      </c>
      <c r="H551" s="440">
        <v>26</v>
      </c>
      <c r="I551" s="442" t="s">
        <v>2835</v>
      </c>
      <c r="J551" s="442" t="s">
        <v>311</v>
      </c>
    </row>
    <row r="552" spans="1:10" s="384" customFormat="1" hidden="1" x14ac:dyDescent="0.25">
      <c r="A552" s="435">
        <v>10</v>
      </c>
      <c r="B552" s="441" t="s">
        <v>369</v>
      </c>
      <c r="C552" s="437">
        <v>299</v>
      </c>
      <c r="D552" s="437">
        <v>1115</v>
      </c>
      <c r="E552" s="437">
        <v>149</v>
      </c>
      <c r="F552" s="437">
        <v>552</v>
      </c>
      <c r="G552" s="437">
        <v>150</v>
      </c>
      <c r="H552" s="437">
        <v>563</v>
      </c>
      <c r="I552" s="441"/>
      <c r="J552" s="441"/>
    </row>
    <row r="553" spans="1:10" s="384" customFormat="1" hidden="1" x14ac:dyDescent="0.25">
      <c r="A553" s="438"/>
      <c r="B553" s="442" t="s">
        <v>370</v>
      </c>
      <c r="C553" s="440">
        <v>26</v>
      </c>
      <c r="D553" s="440">
        <v>134</v>
      </c>
      <c r="E553" s="440">
        <v>13</v>
      </c>
      <c r="F553" s="440">
        <v>67</v>
      </c>
      <c r="G553" s="440">
        <v>13</v>
      </c>
      <c r="H553" s="440">
        <v>67</v>
      </c>
      <c r="I553" s="442" t="s">
        <v>371</v>
      </c>
      <c r="J553" s="442" t="s">
        <v>353</v>
      </c>
    </row>
    <row r="554" spans="1:10" s="384" customFormat="1" hidden="1" x14ac:dyDescent="0.25">
      <c r="A554" s="438"/>
      <c r="B554" s="442" t="s">
        <v>2836</v>
      </c>
      <c r="C554" s="440">
        <v>23</v>
      </c>
      <c r="D554" s="440">
        <v>87</v>
      </c>
      <c r="E554" s="440">
        <v>11</v>
      </c>
      <c r="F554" s="440">
        <v>38</v>
      </c>
      <c r="G554" s="440">
        <v>12</v>
      </c>
      <c r="H554" s="440">
        <v>49</v>
      </c>
      <c r="I554" s="442" t="s">
        <v>373</v>
      </c>
      <c r="J554" s="442" t="s">
        <v>353</v>
      </c>
    </row>
    <row r="555" spans="1:10" s="384" customFormat="1" hidden="1" x14ac:dyDescent="0.25">
      <c r="A555" s="438"/>
      <c r="B555" s="442" t="s">
        <v>2837</v>
      </c>
      <c r="C555" s="440">
        <v>70</v>
      </c>
      <c r="D555" s="440">
        <v>240</v>
      </c>
      <c r="E555" s="440">
        <v>35</v>
      </c>
      <c r="F555" s="440">
        <v>120</v>
      </c>
      <c r="G555" s="440">
        <v>35</v>
      </c>
      <c r="H555" s="440">
        <v>120</v>
      </c>
      <c r="I555" s="442" t="s">
        <v>375</v>
      </c>
      <c r="J555" s="442" t="s">
        <v>353</v>
      </c>
    </row>
    <row r="556" spans="1:10" s="384" customFormat="1" hidden="1" x14ac:dyDescent="0.25">
      <c r="A556" s="438"/>
      <c r="B556" s="442" t="s">
        <v>2838</v>
      </c>
      <c r="C556" s="440">
        <v>30</v>
      </c>
      <c r="D556" s="440">
        <v>186</v>
      </c>
      <c r="E556" s="440">
        <v>15</v>
      </c>
      <c r="F556" s="440">
        <v>93</v>
      </c>
      <c r="G556" s="440">
        <v>15</v>
      </c>
      <c r="H556" s="440">
        <v>93</v>
      </c>
      <c r="I556" s="442" t="s">
        <v>377</v>
      </c>
      <c r="J556" s="442" t="s">
        <v>353</v>
      </c>
    </row>
    <row r="557" spans="1:10" s="384" customFormat="1" hidden="1" x14ac:dyDescent="0.25">
      <c r="A557" s="438"/>
      <c r="B557" s="442" t="s">
        <v>2839</v>
      </c>
      <c r="C557" s="440">
        <v>12</v>
      </c>
      <c r="D557" s="440">
        <v>36</v>
      </c>
      <c r="E557" s="440">
        <v>6</v>
      </c>
      <c r="F557" s="440">
        <v>18</v>
      </c>
      <c r="G557" s="440">
        <v>6</v>
      </c>
      <c r="H557" s="440">
        <v>18</v>
      </c>
      <c r="I557" s="442" t="s">
        <v>379</v>
      </c>
      <c r="J557" s="442" t="s">
        <v>353</v>
      </c>
    </row>
    <row r="558" spans="1:10" s="384" customFormat="1" hidden="1" x14ac:dyDescent="0.25">
      <c r="A558" s="438"/>
      <c r="B558" s="442" t="s">
        <v>380</v>
      </c>
      <c r="C558" s="440">
        <v>28</v>
      </c>
      <c r="D558" s="440">
        <v>98</v>
      </c>
      <c r="E558" s="440">
        <v>14</v>
      </c>
      <c r="F558" s="440">
        <v>49</v>
      </c>
      <c r="G558" s="440">
        <v>14</v>
      </c>
      <c r="H558" s="440">
        <v>49</v>
      </c>
      <c r="I558" s="442" t="s">
        <v>381</v>
      </c>
      <c r="J558" s="442" t="s">
        <v>353</v>
      </c>
    </row>
    <row r="559" spans="1:10" s="384" customFormat="1" hidden="1" x14ac:dyDescent="0.25">
      <c r="A559" s="438"/>
      <c r="B559" s="442" t="s">
        <v>382</v>
      </c>
      <c r="C559" s="440">
        <v>24</v>
      </c>
      <c r="D559" s="440">
        <v>92</v>
      </c>
      <c r="E559" s="440">
        <v>12</v>
      </c>
      <c r="F559" s="440">
        <v>46</v>
      </c>
      <c r="G559" s="440">
        <v>12</v>
      </c>
      <c r="H559" s="440">
        <v>46</v>
      </c>
      <c r="I559" s="442" t="s">
        <v>383</v>
      </c>
      <c r="J559" s="442" t="s">
        <v>353</v>
      </c>
    </row>
    <row r="560" spans="1:10" s="384" customFormat="1" hidden="1" x14ac:dyDescent="0.25">
      <c r="A560" s="438"/>
      <c r="B560" s="442" t="s">
        <v>384</v>
      </c>
      <c r="C560" s="440">
        <v>56</v>
      </c>
      <c r="D560" s="440">
        <v>136</v>
      </c>
      <c r="E560" s="440">
        <v>28</v>
      </c>
      <c r="F560" s="440">
        <v>68</v>
      </c>
      <c r="G560" s="440">
        <v>28</v>
      </c>
      <c r="H560" s="440">
        <v>68</v>
      </c>
      <c r="I560" s="442" t="s">
        <v>385</v>
      </c>
      <c r="J560" s="442" t="s">
        <v>353</v>
      </c>
    </row>
    <row r="561" spans="1:10" s="384" customFormat="1" hidden="1" x14ac:dyDescent="0.25">
      <c r="A561" s="438"/>
      <c r="B561" s="442" t="s">
        <v>386</v>
      </c>
      <c r="C561" s="440">
        <v>30</v>
      </c>
      <c r="D561" s="440">
        <v>106</v>
      </c>
      <c r="E561" s="440">
        <v>15</v>
      </c>
      <c r="F561" s="440">
        <v>53</v>
      </c>
      <c r="G561" s="440">
        <v>15</v>
      </c>
      <c r="H561" s="440">
        <v>53</v>
      </c>
      <c r="I561" s="442" t="s">
        <v>387</v>
      </c>
      <c r="J561" s="442" t="s">
        <v>353</v>
      </c>
    </row>
    <row r="562" spans="1:10" s="384" customFormat="1" hidden="1" x14ac:dyDescent="0.25">
      <c r="A562" s="435">
        <v>11</v>
      </c>
      <c r="B562" s="441" t="s">
        <v>388</v>
      </c>
      <c r="C562" s="437">
        <v>456</v>
      </c>
      <c r="D562" s="437">
        <v>1779</v>
      </c>
      <c r="E562" s="437">
        <v>227</v>
      </c>
      <c r="F562" s="437">
        <v>863</v>
      </c>
      <c r="G562" s="437">
        <v>229</v>
      </c>
      <c r="H562" s="437">
        <v>916</v>
      </c>
      <c r="I562" s="441"/>
      <c r="J562" s="441"/>
    </row>
    <row r="563" spans="1:10" s="384" customFormat="1" hidden="1" x14ac:dyDescent="0.25">
      <c r="A563" s="438"/>
      <c r="B563" s="442" t="s">
        <v>389</v>
      </c>
      <c r="C563" s="440">
        <v>25</v>
      </c>
      <c r="D563" s="440">
        <v>107</v>
      </c>
      <c r="E563" s="440">
        <v>15</v>
      </c>
      <c r="F563" s="440">
        <v>65</v>
      </c>
      <c r="G563" s="440">
        <v>10</v>
      </c>
      <c r="H563" s="440">
        <v>42</v>
      </c>
      <c r="I563" s="442" t="s">
        <v>2840</v>
      </c>
      <c r="J563" s="442" t="s">
        <v>2841</v>
      </c>
    </row>
    <row r="564" spans="1:10" s="384" customFormat="1" hidden="1" x14ac:dyDescent="0.25">
      <c r="A564" s="438"/>
      <c r="B564" s="442" t="s">
        <v>390</v>
      </c>
      <c r="C564" s="440">
        <v>55</v>
      </c>
      <c r="D564" s="440">
        <v>225</v>
      </c>
      <c r="E564" s="440">
        <v>35</v>
      </c>
      <c r="F564" s="440">
        <v>140</v>
      </c>
      <c r="G564" s="440">
        <v>20</v>
      </c>
      <c r="H564" s="440">
        <v>85</v>
      </c>
      <c r="I564" s="442" t="s">
        <v>2842</v>
      </c>
      <c r="J564" s="442" t="s">
        <v>2841</v>
      </c>
    </row>
    <row r="565" spans="1:10" s="384" customFormat="1" hidden="1" x14ac:dyDescent="0.25">
      <c r="A565" s="438"/>
      <c r="B565" s="442" t="s">
        <v>391</v>
      </c>
      <c r="C565" s="440">
        <v>108</v>
      </c>
      <c r="D565" s="440">
        <v>333</v>
      </c>
      <c r="E565" s="440">
        <v>65</v>
      </c>
      <c r="F565" s="440">
        <v>198</v>
      </c>
      <c r="G565" s="440">
        <v>43</v>
      </c>
      <c r="H565" s="440">
        <v>135</v>
      </c>
      <c r="I565" s="442" t="s">
        <v>2843</v>
      </c>
      <c r="J565" s="442" t="s">
        <v>2841</v>
      </c>
    </row>
    <row r="566" spans="1:10" s="384" customFormat="1" hidden="1" x14ac:dyDescent="0.25">
      <c r="A566" s="438"/>
      <c r="B566" s="442" t="s">
        <v>392</v>
      </c>
      <c r="C566" s="440">
        <v>121</v>
      </c>
      <c r="D566" s="440">
        <v>365</v>
      </c>
      <c r="E566" s="440">
        <v>55</v>
      </c>
      <c r="F566" s="440">
        <v>166</v>
      </c>
      <c r="G566" s="440">
        <v>66</v>
      </c>
      <c r="H566" s="440">
        <v>199</v>
      </c>
      <c r="I566" s="442" t="s">
        <v>322</v>
      </c>
      <c r="J566" s="442" t="s">
        <v>2841</v>
      </c>
    </row>
    <row r="567" spans="1:10" s="384" customFormat="1" hidden="1" x14ac:dyDescent="0.25">
      <c r="A567" s="438"/>
      <c r="B567" s="442" t="s">
        <v>393</v>
      </c>
      <c r="C567" s="440">
        <v>27</v>
      </c>
      <c r="D567" s="440">
        <v>142</v>
      </c>
      <c r="E567" s="440">
        <v>12</v>
      </c>
      <c r="F567" s="440">
        <v>62</v>
      </c>
      <c r="G567" s="440">
        <v>15</v>
      </c>
      <c r="H567" s="440">
        <v>80</v>
      </c>
      <c r="I567" s="442" t="s">
        <v>2844</v>
      </c>
      <c r="J567" s="442" t="s">
        <v>2841</v>
      </c>
    </row>
    <row r="568" spans="1:10" s="384" customFormat="1" hidden="1" x14ac:dyDescent="0.25">
      <c r="A568" s="438"/>
      <c r="B568" s="442" t="s">
        <v>394</v>
      </c>
      <c r="C568" s="440">
        <v>15</v>
      </c>
      <c r="D568" s="440">
        <v>62</v>
      </c>
      <c r="E568" s="440">
        <v>5</v>
      </c>
      <c r="F568" s="440">
        <v>20</v>
      </c>
      <c r="G568" s="440">
        <v>10</v>
      </c>
      <c r="H568" s="440">
        <v>42</v>
      </c>
      <c r="I568" s="442" t="s">
        <v>2845</v>
      </c>
      <c r="J568" s="442" t="s">
        <v>2841</v>
      </c>
    </row>
    <row r="569" spans="1:10" s="384" customFormat="1" hidden="1" x14ac:dyDescent="0.25">
      <c r="A569" s="438"/>
      <c r="B569" s="442" t="s">
        <v>397</v>
      </c>
      <c r="C569" s="440">
        <v>65</v>
      </c>
      <c r="D569" s="440">
        <v>333</v>
      </c>
      <c r="E569" s="440"/>
      <c r="F569" s="440"/>
      <c r="G569" s="440">
        <v>65</v>
      </c>
      <c r="H569" s="440">
        <v>333</v>
      </c>
      <c r="I569" s="442" t="s">
        <v>322</v>
      </c>
      <c r="J569" s="442" t="s">
        <v>2841</v>
      </c>
    </row>
    <row r="570" spans="1:10" s="384" customFormat="1" hidden="1" x14ac:dyDescent="0.25">
      <c r="A570" s="438"/>
      <c r="B570" s="442" t="s">
        <v>396</v>
      </c>
      <c r="C570" s="440">
        <v>40</v>
      </c>
      <c r="D570" s="440">
        <v>212</v>
      </c>
      <c r="E570" s="440">
        <v>40</v>
      </c>
      <c r="F570" s="440">
        <v>212</v>
      </c>
      <c r="G570" s="440"/>
      <c r="H570" s="440"/>
      <c r="I570" s="442" t="s">
        <v>322</v>
      </c>
      <c r="J570" s="442" t="s">
        <v>2841</v>
      </c>
    </row>
    <row r="571" spans="1:10" s="384" customFormat="1" hidden="1" x14ac:dyDescent="0.25">
      <c r="A571" s="435">
        <v>12</v>
      </c>
      <c r="B571" s="441" t="s">
        <v>398</v>
      </c>
      <c r="C571" s="437">
        <v>160</v>
      </c>
      <c r="D571" s="437">
        <v>640</v>
      </c>
      <c r="E571" s="437">
        <v>60</v>
      </c>
      <c r="F571" s="437">
        <v>240</v>
      </c>
      <c r="G571" s="437">
        <v>100</v>
      </c>
      <c r="H571" s="437">
        <v>400</v>
      </c>
      <c r="I571" s="441"/>
      <c r="J571" s="441"/>
    </row>
    <row r="572" spans="1:10" s="384" customFormat="1" hidden="1" x14ac:dyDescent="0.25">
      <c r="A572" s="438"/>
      <c r="B572" s="442" t="s">
        <v>2846</v>
      </c>
      <c r="C572" s="440">
        <v>40</v>
      </c>
      <c r="D572" s="440">
        <v>160</v>
      </c>
      <c r="E572" s="440">
        <v>10</v>
      </c>
      <c r="F572" s="440">
        <v>40</v>
      </c>
      <c r="G572" s="440">
        <v>30</v>
      </c>
      <c r="H572" s="440">
        <v>120</v>
      </c>
      <c r="I572" s="442" t="s">
        <v>2847</v>
      </c>
      <c r="J572" s="442" t="s">
        <v>2848</v>
      </c>
    </row>
    <row r="573" spans="1:10" s="384" customFormat="1" hidden="1" x14ac:dyDescent="0.25">
      <c r="A573" s="438"/>
      <c r="B573" s="442" t="s">
        <v>332</v>
      </c>
      <c r="C573" s="440">
        <v>20</v>
      </c>
      <c r="D573" s="440">
        <v>80</v>
      </c>
      <c r="E573" s="440">
        <v>20</v>
      </c>
      <c r="F573" s="440">
        <v>80</v>
      </c>
      <c r="G573" s="440"/>
      <c r="H573" s="440"/>
      <c r="I573" s="442" t="s">
        <v>515</v>
      </c>
      <c r="J573" s="442" t="s">
        <v>320</v>
      </c>
    </row>
    <row r="574" spans="1:10" s="384" customFormat="1" hidden="1" x14ac:dyDescent="0.25">
      <c r="A574" s="438"/>
      <c r="B574" s="442" t="s">
        <v>2849</v>
      </c>
      <c r="C574" s="440">
        <v>40</v>
      </c>
      <c r="D574" s="440">
        <v>160</v>
      </c>
      <c r="E574" s="440">
        <v>10</v>
      </c>
      <c r="F574" s="440">
        <v>40</v>
      </c>
      <c r="G574" s="440">
        <v>30</v>
      </c>
      <c r="H574" s="440">
        <v>120</v>
      </c>
      <c r="I574" s="442" t="s">
        <v>2850</v>
      </c>
      <c r="J574" s="442" t="s">
        <v>2848</v>
      </c>
    </row>
    <row r="575" spans="1:10" s="384" customFormat="1" hidden="1" x14ac:dyDescent="0.25">
      <c r="A575" s="438"/>
      <c r="B575" s="442" t="s">
        <v>2851</v>
      </c>
      <c r="C575" s="440">
        <v>60</v>
      </c>
      <c r="D575" s="440">
        <v>240</v>
      </c>
      <c r="E575" s="440">
        <v>20</v>
      </c>
      <c r="F575" s="440">
        <v>80</v>
      </c>
      <c r="G575" s="440">
        <v>40</v>
      </c>
      <c r="H575" s="440">
        <v>160</v>
      </c>
      <c r="I575" s="442" t="s">
        <v>2852</v>
      </c>
      <c r="J575" s="442" t="s">
        <v>2848</v>
      </c>
    </row>
    <row r="576" spans="1:10" s="384" customFormat="1" hidden="1" x14ac:dyDescent="0.25">
      <c r="A576" s="435">
        <v>13</v>
      </c>
      <c r="B576" s="441" t="s">
        <v>405</v>
      </c>
      <c r="C576" s="437">
        <v>720</v>
      </c>
      <c r="D576" s="437">
        <v>3360</v>
      </c>
      <c r="E576" s="437">
        <v>300</v>
      </c>
      <c r="F576" s="437">
        <v>1295</v>
      </c>
      <c r="G576" s="437">
        <v>420</v>
      </c>
      <c r="H576" s="437">
        <v>2065</v>
      </c>
      <c r="I576" s="441"/>
      <c r="J576" s="441"/>
    </row>
    <row r="577" spans="1:10" s="384" customFormat="1" hidden="1" x14ac:dyDescent="0.25">
      <c r="A577" s="438"/>
      <c r="B577" s="442" t="s">
        <v>2853</v>
      </c>
      <c r="C577" s="440">
        <v>90</v>
      </c>
      <c r="D577" s="440">
        <v>610</v>
      </c>
      <c r="E577" s="440">
        <v>40</v>
      </c>
      <c r="F577" s="440">
        <v>200</v>
      </c>
      <c r="G577" s="440">
        <v>50</v>
      </c>
      <c r="H577" s="440">
        <v>410</v>
      </c>
      <c r="I577" s="442" t="s">
        <v>2854</v>
      </c>
      <c r="J577" s="442" t="s">
        <v>408</v>
      </c>
    </row>
    <row r="578" spans="1:10" s="384" customFormat="1" hidden="1" x14ac:dyDescent="0.25">
      <c r="A578" s="438"/>
      <c r="B578" s="442" t="s">
        <v>2855</v>
      </c>
      <c r="C578" s="440">
        <v>40</v>
      </c>
      <c r="D578" s="440">
        <v>170</v>
      </c>
      <c r="E578" s="440">
        <v>10</v>
      </c>
      <c r="F578" s="440">
        <v>45</v>
      </c>
      <c r="G578" s="440">
        <v>30</v>
      </c>
      <c r="H578" s="440">
        <v>125</v>
      </c>
      <c r="I578" s="442" t="s">
        <v>2856</v>
      </c>
      <c r="J578" s="442" t="s">
        <v>408</v>
      </c>
    </row>
    <row r="579" spans="1:10" s="384" customFormat="1" hidden="1" x14ac:dyDescent="0.25">
      <c r="A579" s="438"/>
      <c r="B579" s="442" t="s">
        <v>2857</v>
      </c>
      <c r="C579" s="440">
        <v>70</v>
      </c>
      <c r="D579" s="440">
        <v>290</v>
      </c>
      <c r="E579" s="440">
        <v>30</v>
      </c>
      <c r="F579" s="440">
        <v>130</v>
      </c>
      <c r="G579" s="440">
        <v>40</v>
      </c>
      <c r="H579" s="440">
        <v>160</v>
      </c>
      <c r="I579" s="442" t="s">
        <v>2858</v>
      </c>
      <c r="J579" s="442" t="s">
        <v>408</v>
      </c>
    </row>
    <row r="580" spans="1:10" s="384" customFormat="1" hidden="1" x14ac:dyDescent="0.25">
      <c r="A580" s="438"/>
      <c r="B580" s="442" t="s">
        <v>2859</v>
      </c>
      <c r="C580" s="440">
        <v>50</v>
      </c>
      <c r="D580" s="440">
        <v>190</v>
      </c>
      <c r="E580" s="440">
        <v>20</v>
      </c>
      <c r="F580" s="440">
        <v>80</v>
      </c>
      <c r="G580" s="440">
        <v>30</v>
      </c>
      <c r="H580" s="440">
        <v>110</v>
      </c>
      <c r="I580" s="442" t="s">
        <v>412</v>
      </c>
      <c r="J580" s="442" t="s">
        <v>408</v>
      </c>
    </row>
    <row r="581" spans="1:10" s="384" customFormat="1" hidden="1" x14ac:dyDescent="0.25">
      <c r="A581" s="438"/>
      <c r="B581" s="442" t="s">
        <v>2860</v>
      </c>
      <c r="C581" s="440">
        <v>150</v>
      </c>
      <c r="D581" s="440">
        <v>680</v>
      </c>
      <c r="E581" s="440">
        <v>70</v>
      </c>
      <c r="F581" s="440">
        <v>310</v>
      </c>
      <c r="G581" s="440">
        <v>80</v>
      </c>
      <c r="H581" s="440">
        <v>370</v>
      </c>
      <c r="I581" s="442" t="s">
        <v>2861</v>
      </c>
      <c r="J581" s="442" t="s">
        <v>408</v>
      </c>
    </row>
    <row r="582" spans="1:10" s="384" customFormat="1" hidden="1" x14ac:dyDescent="0.25">
      <c r="A582" s="438"/>
      <c r="B582" s="442" t="s">
        <v>2862</v>
      </c>
      <c r="C582" s="440">
        <v>80</v>
      </c>
      <c r="D582" s="440">
        <v>320</v>
      </c>
      <c r="E582" s="440">
        <v>30</v>
      </c>
      <c r="F582" s="440">
        <v>120</v>
      </c>
      <c r="G582" s="440">
        <v>50</v>
      </c>
      <c r="H582" s="440">
        <v>200</v>
      </c>
      <c r="I582" s="442" t="s">
        <v>2863</v>
      </c>
      <c r="J582" s="442" t="s">
        <v>408</v>
      </c>
    </row>
    <row r="583" spans="1:10" s="384" customFormat="1" hidden="1" x14ac:dyDescent="0.25">
      <c r="A583" s="438"/>
      <c r="B583" s="442" t="s">
        <v>2864</v>
      </c>
      <c r="C583" s="440">
        <v>70</v>
      </c>
      <c r="D583" s="440">
        <v>280</v>
      </c>
      <c r="E583" s="440">
        <v>30</v>
      </c>
      <c r="F583" s="440">
        <v>120</v>
      </c>
      <c r="G583" s="440">
        <v>40</v>
      </c>
      <c r="H583" s="440">
        <v>160</v>
      </c>
      <c r="I583" s="442" t="s">
        <v>2865</v>
      </c>
      <c r="J583" s="442" t="s">
        <v>408</v>
      </c>
    </row>
    <row r="584" spans="1:10" s="384" customFormat="1" hidden="1" x14ac:dyDescent="0.25">
      <c r="A584" s="438"/>
      <c r="B584" s="442" t="s">
        <v>2866</v>
      </c>
      <c r="C584" s="440">
        <v>60</v>
      </c>
      <c r="D584" s="440">
        <v>320</v>
      </c>
      <c r="E584" s="440">
        <v>20</v>
      </c>
      <c r="F584" s="440">
        <v>90</v>
      </c>
      <c r="G584" s="440">
        <v>40</v>
      </c>
      <c r="H584" s="440">
        <v>230</v>
      </c>
      <c r="I584" s="442" t="s">
        <v>2867</v>
      </c>
      <c r="J584" s="442" t="s">
        <v>408</v>
      </c>
    </row>
    <row r="585" spans="1:10" s="384" customFormat="1" hidden="1" x14ac:dyDescent="0.25">
      <c r="A585" s="438"/>
      <c r="B585" s="442" t="s">
        <v>2868</v>
      </c>
      <c r="C585" s="440">
        <v>110</v>
      </c>
      <c r="D585" s="440">
        <v>500</v>
      </c>
      <c r="E585" s="440">
        <v>50</v>
      </c>
      <c r="F585" s="440">
        <v>200</v>
      </c>
      <c r="G585" s="440">
        <v>60</v>
      </c>
      <c r="H585" s="440">
        <v>300</v>
      </c>
      <c r="I585" s="442" t="s">
        <v>2869</v>
      </c>
      <c r="J585" s="442" t="s">
        <v>408</v>
      </c>
    </row>
    <row r="586" spans="1:10" s="384" customFormat="1" hidden="1" x14ac:dyDescent="0.25">
      <c r="A586" s="435">
        <v>14</v>
      </c>
      <c r="B586" s="441" t="s">
        <v>419</v>
      </c>
      <c r="C586" s="437">
        <v>541</v>
      </c>
      <c r="D586" s="437">
        <v>1899</v>
      </c>
      <c r="E586" s="437">
        <v>248</v>
      </c>
      <c r="F586" s="437">
        <v>910</v>
      </c>
      <c r="G586" s="437">
        <v>293</v>
      </c>
      <c r="H586" s="437">
        <v>989</v>
      </c>
      <c r="I586" s="441"/>
      <c r="J586" s="441"/>
    </row>
    <row r="587" spans="1:10" s="384" customFormat="1" hidden="1" x14ac:dyDescent="0.25">
      <c r="A587" s="438"/>
      <c r="B587" s="442" t="s">
        <v>422</v>
      </c>
      <c r="C587" s="440">
        <v>32</v>
      </c>
      <c r="D587" s="440">
        <v>105</v>
      </c>
      <c r="E587" s="440">
        <v>11</v>
      </c>
      <c r="F587" s="440">
        <v>38</v>
      </c>
      <c r="G587" s="440">
        <v>21</v>
      </c>
      <c r="H587" s="440">
        <v>67</v>
      </c>
      <c r="I587" s="442" t="s">
        <v>2870</v>
      </c>
      <c r="J587" s="442" t="s">
        <v>353</v>
      </c>
    </row>
    <row r="588" spans="1:10" s="384" customFormat="1" hidden="1" x14ac:dyDescent="0.25">
      <c r="A588" s="438"/>
      <c r="B588" s="442" t="s">
        <v>423</v>
      </c>
      <c r="C588" s="440">
        <v>90</v>
      </c>
      <c r="D588" s="440">
        <v>560</v>
      </c>
      <c r="E588" s="440">
        <v>45</v>
      </c>
      <c r="F588" s="440">
        <v>300</v>
      </c>
      <c r="G588" s="440">
        <v>45</v>
      </c>
      <c r="H588" s="440">
        <v>260</v>
      </c>
      <c r="I588" s="442" t="s">
        <v>2870</v>
      </c>
      <c r="J588" s="442" t="s">
        <v>353</v>
      </c>
    </row>
    <row r="589" spans="1:10" s="384" customFormat="1" hidden="1" x14ac:dyDescent="0.25">
      <c r="A589" s="438"/>
      <c r="B589" s="442" t="s">
        <v>424</v>
      </c>
      <c r="C589" s="440">
        <v>83</v>
      </c>
      <c r="D589" s="440">
        <v>324</v>
      </c>
      <c r="E589" s="440">
        <v>67</v>
      </c>
      <c r="F589" s="440">
        <v>232</v>
      </c>
      <c r="G589" s="440">
        <v>16</v>
      </c>
      <c r="H589" s="440">
        <v>92</v>
      </c>
      <c r="I589" s="442" t="s">
        <v>1023</v>
      </c>
      <c r="J589" s="442" t="s">
        <v>353</v>
      </c>
    </row>
    <row r="590" spans="1:10" s="384" customFormat="1" hidden="1" x14ac:dyDescent="0.25">
      <c r="A590" s="438"/>
      <c r="B590" s="442" t="s">
        <v>423</v>
      </c>
      <c r="C590" s="440">
        <v>57</v>
      </c>
      <c r="D590" s="440">
        <v>185</v>
      </c>
      <c r="E590" s="440">
        <v>17</v>
      </c>
      <c r="F590" s="440">
        <v>60</v>
      </c>
      <c r="G590" s="440">
        <v>40</v>
      </c>
      <c r="H590" s="440">
        <v>125</v>
      </c>
      <c r="I590" s="442" t="s">
        <v>1023</v>
      </c>
      <c r="J590" s="442" t="s">
        <v>353</v>
      </c>
    </row>
    <row r="591" spans="1:10" s="384" customFormat="1" hidden="1" x14ac:dyDescent="0.25">
      <c r="A591" s="438"/>
      <c r="B591" s="442" t="s">
        <v>420</v>
      </c>
      <c r="C591" s="440">
        <v>85</v>
      </c>
      <c r="D591" s="440">
        <v>320</v>
      </c>
      <c r="E591" s="440">
        <v>30</v>
      </c>
      <c r="F591" s="440">
        <v>120</v>
      </c>
      <c r="G591" s="440">
        <v>55</v>
      </c>
      <c r="H591" s="440">
        <v>200</v>
      </c>
      <c r="I591" s="442" t="s">
        <v>2871</v>
      </c>
      <c r="J591" s="442" t="s">
        <v>353</v>
      </c>
    </row>
    <row r="592" spans="1:10" s="384" customFormat="1" hidden="1" x14ac:dyDescent="0.25">
      <c r="A592" s="438"/>
      <c r="B592" s="442" t="s">
        <v>421</v>
      </c>
      <c r="C592" s="440">
        <v>180</v>
      </c>
      <c r="D592" s="440">
        <v>360</v>
      </c>
      <c r="E592" s="440">
        <v>70</v>
      </c>
      <c r="F592" s="440">
        <v>130</v>
      </c>
      <c r="G592" s="440">
        <v>110</v>
      </c>
      <c r="H592" s="440">
        <v>230</v>
      </c>
      <c r="I592" s="442" t="s">
        <v>1023</v>
      </c>
      <c r="J592" s="442" t="s">
        <v>353</v>
      </c>
    </row>
    <row r="593" spans="1:10" s="384" customFormat="1" hidden="1" x14ac:dyDescent="0.25">
      <c r="A593" s="438"/>
      <c r="B593" s="442" t="s">
        <v>426</v>
      </c>
      <c r="C593" s="440">
        <v>14</v>
      </c>
      <c r="D593" s="440">
        <v>45</v>
      </c>
      <c r="E593" s="440">
        <v>8</v>
      </c>
      <c r="F593" s="440">
        <v>30</v>
      </c>
      <c r="G593" s="440">
        <v>6</v>
      </c>
      <c r="H593" s="440">
        <v>15</v>
      </c>
      <c r="I593" s="442" t="s">
        <v>1023</v>
      </c>
      <c r="J593" s="442" t="s">
        <v>353</v>
      </c>
    </row>
    <row r="594" spans="1:10" s="384" customFormat="1" hidden="1" x14ac:dyDescent="0.25">
      <c r="A594" s="435">
        <v>15</v>
      </c>
      <c r="B594" s="441" t="s">
        <v>427</v>
      </c>
      <c r="C594" s="437">
        <v>143</v>
      </c>
      <c r="D594" s="437">
        <v>443</v>
      </c>
      <c r="E594" s="437">
        <v>73</v>
      </c>
      <c r="F594" s="437">
        <v>203</v>
      </c>
      <c r="G594" s="437">
        <v>70</v>
      </c>
      <c r="H594" s="437">
        <v>240</v>
      </c>
      <c r="I594" s="441"/>
      <c r="J594" s="441"/>
    </row>
    <row r="595" spans="1:10" s="384" customFormat="1" hidden="1" x14ac:dyDescent="0.25">
      <c r="A595" s="438"/>
      <c r="B595" s="442" t="s">
        <v>310</v>
      </c>
      <c r="C595" s="440">
        <v>48</v>
      </c>
      <c r="D595" s="440">
        <v>135</v>
      </c>
      <c r="E595" s="440">
        <v>28</v>
      </c>
      <c r="F595" s="440">
        <v>75</v>
      </c>
      <c r="G595" s="440">
        <v>20</v>
      </c>
      <c r="H595" s="440">
        <v>60</v>
      </c>
      <c r="I595" s="442" t="s">
        <v>428</v>
      </c>
      <c r="J595" s="442" t="s">
        <v>2872</v>
      </c>
    </row>
    <row r="596" spans="1:10" s="384" customFormat="1" hidden="1" x14ac:dyDescent="0.25">
      <c r="A596" s="438"/>
      <c r="B596" s="442" t="s">
        <v>312</v>
      </c>
      <c r="C596" s="440">
        <v>30</v>
      </c>
      <c r="D596" s="440">
        <v>110</v>
      </c>
      <c r="E596" s="440">
        <v>20</v>
      </c>
      <c r="F596" s="440">
        <v>50</v>
      </c>
      <c r="G596" s="440">
        <v>10</v>
      </c>
      <c r="H596" s="440">
        <v>60</v>
      </c>
      <c r="I596" s="442" t="s">
        <v>429</v>
      </c>
      <c r="J596" s="442" t="s">
        <v>2872</v>
      </c>
    </row>
    <row r="597" spans="1:10" s="384" customFormat="1" hidden="1" x14ac:dyDescent="0.25">
      <c r="A597" s="438"/>
      <c r="B597" s="442" t="s">
        <v>313</v>
      </c>
      <c r="C597" s="440">
        <v>25</v>
      </c>
      <c r="D597" s="440">
        <v>72</v>
      </c>
      <c r="E597" s="440">
        <v>15</v>
      </c>
      <c r="F597" s="440">
        <v>42</v>
      </c>
      <c r="G597" s="440">
        <v>10</v>
      </c>
      <c r="H597" s="440">
        <v>30</v>
      </c>
      <c r="I597" s="442" t="s">
        <v>430</v>
      </c>
      <c r="J597" s="442" t="s">
        <v>2872</v>
      </c>
    </row>
    <row r="598" spans="1:10" s="384" customFormat="1" hidden="1" x14ac:dyDescent="0.25">
      <c r="A598" s="438"/>
      <c r="B598" s="442" t="s">
        <v>314</v>
      </c>
      <c r="C598" s="440">
        <v>40</v>
      </c>
      <c r="D598" s="440">
        <v>126</v>
      </c>
      <c r="E598" s="440">
        <v>10</v>
      </c>
      <c r="F598" s="440">
        <v>36</v>
      </c>
      <c r="G598" s="440">
        <v>30</v>
      </c>
      <c r="H598" s="440">
        <v>90</v>
      </c>
      <c r="I598" s="442" t="s">
        <v>431</v>
      </c>
      <c r="J598" s="442" t="s">
        <v>2872</v>
      </c>
    </row>
    <row r="599" spans="1:10" s="384" customFormat="1" hidden="1" x14ac:dyDescent="0.25">
      <c r="A599" s="435">
        <v>16</v>
      </c>
      <c r="B599" s="441" t="s">
        <v>432</v>
      </c>
      <c r="C599" s="437">
        <v>181</v>
      </c>
      <c r="D599" s="437">
        <v>767</v>
      </c>
      <c r="E599" s="437">
        <v>24</v>
      </c>
      <c r="F599" s="437">
        <v>104</v>
      </c>
      <c r="G599" s="437">
        <v>157</v>
      </c>
      <c r="H599" s="437">
        <v>663</v>
      </c>
      <c r="I599" s="441"/>
      <c r="J599" s="441"/>
    </row>
    <row r="600" spans="1:10" s="384" customFormat="1" hidden="1" x14ac:dyDescent="0.25">
      <c r="A600" s="438"/>
      <c r="B600" s="442" t="s">
        <v>433</v>
      </c>
      <c r="C600" s="440">
        <v>105</v>
      </c>
      <c r="D600" s="440">
        <v>475</v>
      </c>
      <c r="E600" s="440"/>
      <c r="F600" s="440"/>
      <c r="G600" s="440">
        <v>105</v>
      </c>
      <c r="H600" s="440">
        <v>475</v>
      </c>
      <c r="I600" s="442" t="s">
        <v>2873</v>
      </c>
      <c r="J600" s="442" t="s">
        <v>2874</v>
      </c>
    </row>
    <row r="601" spans="1:10" s="384" customFormat="1" hidden="1" x14ac:dyDescent="0.25">
      <c r="A601" s="438"/>
      <c r="B601" s="442" t="s">
        <v>435</v>
      </c>
      <c r="C601" s="440">
        <v>41</v>
      </c>
      <c r="D601" s="440">
        <v>159</v>
      </c>
      <c r="E601" s="440"/>
      <c r="F601" s="440"/>
      <c r="G601" s="440">
        <v>41</v>
      </c>
      <c r="H601" s="440">
        <v>159</v>
      </c>
      <c r="I601" s="442" t="s">
        <v>2875</v>
      </c>
      <c r="J601" s="442" t="s">
        <v>2876</v>
      </c>
    </row>
    <row r="602" spans="1:10" s="384" customFormat="1" hidden="1" x14ac:dyDescent="0.25">
      <c r="A602" s="438"/>
      <c r="B602" s="442" t="s">
        <v>436</v>
      </c>
      <c r="C602" s="440">
        <v>17</v>
      </c>
      <c r="D602" s="440">
        <v>73</v>
      </c>
      <c r="E602" s="440">
        <v>17</v>
      </c>
      <c r="F602" s="440">
        <v>73</v>
      </c>
      <c r="G602" s="440"/>
      <c r="H602" s="440"/>
      <c r="I602" s="442" t="s">
        <v>2877</v>
      </c>
      <c r="J602" s="442" t="s">
        <v>2876</v>
      </c>
    </row>
    <row r="603" spans="1:10" s="384" customFormat="1" hidden="1" x14ac:dyDescent="0.25">
      <c r="A603" s="438"/>
      <c r="B603" s="442" t="s">
        <v>434</v>
      </c>
      <c r="C603" s="440">
        <v>18</v>
      </c>
      <c r="D603" s="440">
        <v>60</v>
      </c>
      <c r="E603" s="440">
        <v>7</v>
      </c>
      <c r="F603" s="440">
        <v>31</v>
      </c>
      <c r="G603" s="440">
        <v>11</v>
      </c>
      <c r="H603" s="440">
        <v>29</v>
      </c>
      <c r="I603" s="442" t="s">
        <v>2878</v>
      </c>
      <c r="J603" s="442" t="s">
        <v>2876</v>
      </c>
    </row>
    <row r="604" spans="1:10" s="384" customFormat="1" hidden="1" x14ac:dyDescent="0.25">
      <c r="A604" s="435">
        <v>17</v>
      </c>
      <c r="B604" s="441" t="s">
        <v>437</v>
      </c>
      <c r="C604" s="437">
        <v>96</v>
      </c>
      <c r="D604" s="437">
        <v>291</v>
      </c>
      <c r="E604" s="437">
        <v>53</v>
      </c>
      <c r="F604" s="437">
        <v>159</v>
      </c>
      <c r="G604" s="437">
        <v>43</v>
      </c>
      <c r="H604" s="437">
        <v>132</v>
      </c>
      <c r="I604" s="441"/>
      <c r="J604" s="441"/>
    </row>
    <row r="605" spans="1:10" s="384" customFormat="1" hidden="1" x14ac:dyDescent="0.25">
      <c r="A605" s="438"/>
      <c r="B605" s="442" t="s">
        <v>310</v>
      </c>
      <c r="C605" s="440">
        <v>21</v>
      </c>
      <c r="D605" s="440">
        <v>65</v>
      </c>
      <c r="E605" s="440">
        <v>10</v>
      </c>
      <c r="F605" s="440">
        <v>30</v>
      </c>
      <c r="G605" s="440">
        <v>11</v>
      </c>
      <c r="H605" s="440">
        <v>35</v>
      </c>
      <c r="I605" s="442" t="s">
        <v>2879</v>
      </c>
      <c r="J605" s="442" t="s">
        <v>2880</v>
      </c>
    </row>
    <row r="606" spans="1:10" s="384" customFormat="1" hidden="1" x14ac:dyDescent="0.25">
      <c r="A606" s="438"/>
      <c r="B606" s="442" t="s">
        <v>312</v>
      </c>
      <c r="C606" s="440">
        <v>17</v>
      </c>
      <c r="D606" s="440">
        <v>52</v>
      </c>
      <c r="E606" s="440">
        <v>9</v>
      </c>
      <c r="F606" s="440">
        <v>27</v>
      </c>
      <c r="G606" s="440">
        <v>8</v>
      </c>
      <c r="H606" s="440">
        <v>25</v>
      </c>
      <c r="I606" s="442" t="s">
        <v>2879</v>
      </c>
      <c r="J606" s="442" t="s">
        <v>2880</v>
      </c>
    </row>
    <row r="607" spans="1:10" s="384" customFormat="1" hidden="1" x14ac:dyDescent="0.25">
      <c r="A607" s="438"/>
      <c r="B607" s="442" t="s">
        <v>313</v>
      </c>
      <c r="C607" s="440">
        <v>17</v>
      </c>
      <c r="D607" s="440">
        <v>49</v>
      </c>
      <c r="E607" s="440">
        <v>13</v>
      </c>
      <c r="F607" s="440">
        <v>37</v>
      </c>
      <c r="G607" s="440">
        <v>4</v>
      </c>
      <c r="H607" s="440">
        <v>12</v>
      </c>
      <c r="I607" s="442" t="s">
        <v>2881</v>
      </c>
      <c r="J607" s="442" t="s">
        <v>2880</v>
      </c>
    </row>
    <row r="608" spans="1:10" s="384" customFormat="1" hidden="1" x14ac:dyDescent="0.25">
      <c r="A608" s="438"/>
      <c r="B608" s="442" t="s">
        <v>314</v>
      </c>
      <c r="C608" s="440">
        <v>12</v>
      </c>
      <c r="D608" s="440">
        <v>35</v>
      </c>
      <c r="E608" s="440">
        <v>8</v>
      </c>
      <c r="F608" s="440">
        <v>25</v>
      </c>
      <c r="G608" s="440">
        <v>4</v>
      </c>
      <c r="H608" s="440">
        <v>10</v>
      </c>
      <c r="I608" s="442" t="s">
        <v>1354</v>
      </c>
      <c r="J608" s="442" t="s">
        <v>2880</v>
      </c>
    </row>
    <row r="609" spans="1:10" s="384" customFormat="1" hidden="1" x14ac:dyDescent="0.25">
      <c r="A609" s="438"/>
      <c r="B609" s="442" t="s">
        <v>315</v>
      </c>
      <c r="C609" s="440">
        <v>29</v>
      </c>
      <c r="D609" s="440">
        <v>90</v>
      </c>
      <c r="E609" s="440">
        <v>13</v>
      </c>
      <c r="F609" s="440">
        <v>40</v>
      </c>
      <c r="G609" s="440">
        <v>16</v>
      </c>
      <c r="H609" s="440">
        <v>50</v>
      </c>
      <c r="I609" s="442" t="s">
        <v>2881</v>
      </c>
      <c r="J609" s="442" t="s">
        <v>2880</v>
      </c>
    </row>
    <row r="610" spans="1:10" s="384" customFormat="1" hidden="1" x14ac:dyDescent="0.25">
      <c r="A610" s="435">
        <v>18</v>
      </c>
      <c r="B610" s="441" t="s">
        <v>438</v>
      </c>
      <c r="C610" s="437">
        <v>270</v>
      </c>
      <c r="D610" s="437">
        <v>890</v>
      </c>
      <c r="E610" s="437">
        <v>150</v>
      </c>
      <c r="F610" s="437">
        <v>450</v>
      </c>
      <c r="G610" s="437">
        <v>120</v>
      </c>
      <c r="H610" s="437">
        <v>440</v>
      </c>
      <c r="I610" s="441"/>
      <c r="J610" s="441"/>
    </row>
    <row r="611" spans="1:10" s="384" customFormat="1" hidden="1" x14ac:dyDescent="0.25">
      <c r="A611" s="438"/>
      <c r="B611" s="442" t="s">
        <v>439</v>
      </c>
      <c r="C611" s="440">
        <v>40</v>
      </c>
      <c r="D611" s="440">
        <v>120</v>
      </c>
      <c r="E611" s="440">
        <v>40</v>
      </c>
      <c r="F611" s="440">
        <v>120</v>
      </c>
      <c r="G611" s="440"/>
      <c r="H611" s="440"/>
      <c r="I611" s="442" t="s">
        <v>2882</v>
      </c>
      <c r="J611" s="442" t="s">
        <v>320</v>
      </c>
    </row>
    <row r="612" spans="1:10" s="384" customFormat="1" hidden="1" x14ac:dyDescent="0.25">
      <c r="A612" s="438"/>
      <c r="B612" s="442" t="s">
        <v>2883</v>
      </c>
      <c r="C612" s="440">
        <v>80</v>
      </c>
      <c r="D612" s="440">
        <v>250</v>
      </c>
      <c r="E612" s="440">
        <v>40</v>
      </c>
      <c r="F612" s="440">
        <v>120</v>
      </c>
      <c r="G612" s="440">
        <v>40</v>
      </c>
      <c r="H612" s="440">
        <v>130</v>
      </c>
      <c r="I612" s="442" t="s">
        <v>2884</v>
      </c>
      <c r="J612" s="442" t="s">
        <v>353</v>
      </c>
    </row>
    <row r="613" spans="1:10" s="384" customFormat="1" hidden="1" x14ac:dyDescent="0.25">
      <c r="A613" s="438"/>
      <c r="B613" s="442" t="s">
        <v>440</v>
      </c>
      <c r="C613" s="440">
        <v>90</v>
      </c>
      <c r="D613" s="440">
        <v>270</v>
      </c>
      <c r="E613" s="440">
        <v>40</v>
      </c>
      <c r="F613" s="440">
        <v>120</v>
      </c>
      <c r="G613" s="440">
        <v>50</v>
      </c>
      <c r="H613" s="440">
        <v>150</v>
      </c>
      <c r="I613" s="442" t="s">
        <v>2885</v>
      </c>
      <c r="J613" s="442" t="s">
        <v>353</v>
      </c>
    </row>
    <row r="614" spans="1:10" s="384" customFormat="1" hidden="1" x14ac:dyDescent="0.25">
      <c r="A614" s="438"/>
      <c r="B614" s="442" t="s">
        <v>441</v>
      </c>
      <c r="C614" s="440">
        <v>60</v>
      </c>
      <c r="D614" s="440">
        <v>250</v>
      </c>
      <c r="E614" s="440">
        <v>30</v>
      </c>
      <c r="F614" s="440">
        <v>90</v>
      </c>
      <c r="G614" s="440">
        <v>30</v>
      </c>
      <c r="H614" s="440">
        <v>160</v>
      </c>
      <c r="I614" s="442" t="s">
        <v>2886</v>
      </c>
      <c r="J614" s="442" t="s">
        <v>353</v>
      </c>
    </row>
    <row r="615" spans="1:10" s="384" customFormat="1" x14ac:dyDescent="0.2">
      <c r="A615" s="432">
        <v>7</v>
      </c>
      <c r="B615" s="433" t="s">
        <v>596</v>
      </c>
      <c r="C615" s="434">
        <f t="shared" ref="C615:H615" si="15">SUM(C616:C635)</f>
        <v>2174</v>
      </c>
      <c r="D615" s="434">
        <f t="shared" si="15"/>
        <v>8340</v>
      </c>
      <c r="E615" s="434">
        <f t="shared" si="15"/>
        <v>1360</v>
      </c>
      <c r="F615" s="434">
        <f t="shared" si="15"/>
        <v>5240</v>
      </c>
      <c r="G615" s="434">
        <f t="shared" si="15"/>
        <v>814</v>
      </c>
      <c r="H615" s="434">
        <f t="shared" si="15"/>
        <v>3100</v>
      </c>
      <c r="I615" s="433"/>
      <c r="J615" s="433"/>
    </row>
    <row r="616" spans="1:10" s="384" customFormat="1" hidden="1" x14ac:dyDescent="0.25">
      <c r="A616" s="438">
        <v>1</v>
      </c>
      <c r="B616" s="439" t="s">
        <v>635</v>
      </c>
      <c r="C616" s="440">
        <f t="shared" ref="C616:D618" si="16">E616+G616</f>
        <v>207</v>
      </c>
      <c r="D616" s="440">
        <f t="shared" si="16"/>
        <v>930</v>
      </c>
      <c r="E616" s="440">
        <v>121</v>
      </c>
      <c r="F616" s="440">
        <v>531</v>
      </c>
      <c r="G616" s="440">
        <v>86</v>
      </c>
      <c r="H616" s="440">
        <v>399</v>
      </c>
      <c r="I616" s="439" t="s">
        <v>2887</v>
      </c>
      <c r="J616" s="439" t="s">
        <v>2888</v>
      </c>
    </row>
    <row r="617" spans="1:10" s="384" customFormat="1" hidden="1" x14ac:dyDescent="0.25">
      <c r="A617" s="438">
        <v>2</v>
      </c>
      <c r="B617" s="439" t="s">
        <v>626</v>
      </c>
      <c r="C617" s="440">
        <f t="shared" si="16"/>
        <v>17</v>
      </c>
      <c r="D617" s="440">
        <f t="shared" si="16"/>
        <v>90</v>
      </c>
      <c r="E617" s="440">
        <v>13</v>
      </c>
      <c r="F617" s="440">
        <v>66</v>
      </c>
      <c r="G617" s="440">
        <v>4</v>
      </c>
      <c r="H617" s="440">
        <v>24</v>
      </c>
      <c r="I617" s="439" t="s">
        <v>2889</v>
      </c>
      <c r="J617" s="439" t="s">
        <v>2890</v>
      </c>
    </row>
    <row r="618" spans="1:10" s="384" customFormat="1" hidden="1" x14ac:dyDescent="0.25">
      <c r="A618" s="438">
        <v>3</v>
      </c>
      <c r="B618" s="439" t="s">
        <v>2891</v>
      </c>
      <c r="C618" s="440">
        <f t="shared" si="16"/>
        <v>45</v>
      </c>
      <c r="D618" s="440">
        <f t="shared" si="16"/>
        <v>169</v>
      </c>
      <c r="E618" s="440">
        <v>39</v>
      </c>
      <c r="F618" s="440">
        <v>141</v>
      </c>
      <c r="G618" s="440">
        <v>6</v>
      </c>
      <c r="H618" s="440">
        <v>28</v>
      </c>
      <c r="I618" s="439" t="s">
        <v>2892</v>
      </c>
      <c r="J618" s="452" t="s">
        <v>2893</v>
      </c>
    </row>
    <row r="619" spans="1:10" s="384" customFormat="1" hidden="1" x14ac:dyDescent="0.25">
      <c r="A619" s="438">
        <v>4</v>
      </c>
      <c r="B619" s="439" t="s">
        <v>2894</v>
      </c>
      <c r="C619" s="440">
        <f t="shared" ref="C619:D634" si="17">G619+E619</f>
        <v>79</v>
      </c>
      <c r="D619" s="440">
        <f t="shared" si="17"/>
        <v>353</v>
      </c>
      <c r="E619" s="440">
        <v>57</v>
      </c>
      <c r="F619" s="440">
        <v>248</v>
      </c>
      <c r="G619" s="440">
        <v>22</v>
      </c>
      <c r="H619" s="440">
        <v>105</v>
      </c>
      <c r="I619" s="439" t="s">
        <v>2895</v>
      </c>
      <c r="J619" s="439" t="s">
        <v>320</v>
      </c>
    </row>
    <row r="620" spans="1:10" s="384" customFormat="1" hidden="1" x14ac:dyDescent="0.25">
      <c r="A620" s="438">
        <v>5</v>
      </c>
      <c r="B620" s="439" t="s">
        <v>2896</v>
      </c>
      <c r="C620" s="440">
        <f t="shared" si="17"/>
        <v>58</v>
      </c>
      <c r="D620" s="440">
        <f t="shared" si="17"/>
        <v>152</v>
      </c>
      <c r="E620" s="440">
        <v>58</v>
      </c>
      <c r="F620" s="440">
        <v>152</v>
      </c>
      <c r="G620" s="440">
        <v>0</v>
      </c>
      <c r="H620" s="440">
        <v>0</v>
      </c>
      <c r="I620" s="439" t="s">
        <v>2892</v>
      </c>
      <c r="J620" s="439" t="s">
        <v>2897</v>
      </c>
    </row>
    <row r="621" spans="1:10" s="384" customFormat="1" hidden="1" x14ac:dyDescent="0.25">
      <c r="A621" s="438">
        <v>6</v>
      </c>
      <c r="B621" s="439" t="s">
        <v>657</v>
      </c>
      <c r="C621" s="440">
        <f t="shared" si="17"/>
        <v>75</v>
      </c>
      <c r="D621" s="440">
        <f t="shared" si="17"/>
        <v>244</v>
      </c>
      <c r="E621" s="440">
        <v>27</v>
      </c>
      <c r="F621" s="440">
        <v>88</v>
      </c>
      <c r="G621" s="440">
        <v>48</v>
      </c>
      <c r="H621" s="440">
        <v>156</v>
      </c>
      <c r="I621" s="439" t="s">
        <v>793</v>
      </c>
      <c r="J621" s="439" t="s">
        <v>659</v>
      </c>
    </row>
    <row r="622" spans="1:10" s="384" customFormat="1" hidden="1" x14ac:dyDescent="0.25">
      <c r="A622" s="438">
        <v>7</v>
      </c>
      <c r="B622" s="439" t="s">
        <v>606</v>
      </c>
      <c r="C622" s="440">
        <f t="shared" si="17"/>
        <v>90</v>
      </c>
      <c r="D622" s="440">
        <f t="shared" si="17"/>
        <v>192</v>
      </c>
      <c r="E622" s="440">
        <v>59</v>
      </c>
      <c r="F622" s="440">
        <v>117</v>
      </c>
      <c r="G622" s="440">
        <v>31</v>
      </c>
      <c r="H622" s="440">
        <v>75</v>
      </c>
      <c r="I622" s="439" t="s">
        <v>797</v>
      </c>
      <c r="J622" s="439" t="s">
        <v>2893</v>
      </c>
    </row>
    <row r="623" spans="1:10" s="384" customFormat="1" hidden="1" x14ac:dyDescent="0.25">
      <c r="A623" s="438">
        <v>8</v>
      </c>
      <c r="B623" s="439" t="s">
        <v>597</v>
      </c>
      <c r="C623" s="440">
        <f t="shared" si="17"/>
        <v>320</v>
      </c>
      <c r="D623" s="440">
        <f t="shared" si="17"/>
        <v>1226</v>
      </c>
      <c r="E623" s="440">
        <v>79</v>
      </c>
      <c r="F623" s="440">
        <v>299</v>
      </c>
      <c r="G623" s="440">
        <v>241</v>
      </c>
      <c r="H623" s="440">
        <v>927</v>
      </c>
      <c r="I623" s="453" t="s">
        <v>2898</v>
      </c>
      <c r="J623" s="429" t="s">
        <v>2899</v>
      </c>
    </row>
    <row r="624" spans="1:10" s="384" customFormat="1" hidden="1" x14ac:dyDescent="0.25">
      <c r="A624" s="438">
        <v>9</v>
      </c>
      <c r="B624" s="439" t="s">
        <v>2900</v>
      </c>
      <c r="C624" s="440">
        <f t="shared" si="17"/>
        <v>90</v>
      </c>
      <c r="D624" s="440">
        <f t="shared" si="17"/>
        <v>239</v>
      </c>
      <c r="E624" s="440">
        <v>6</v>
      </c>
      <c r="F624" s="440">
        <v>12</v>
      </c>
      <c r="G624" s="440">
        <v>84</v>
      </c>
      <c r="H624" s="440">
        <v>227</v>
      </c>
      <c r="I624" s="453" t="s">
        <v>2901</v>
      </c>
      <c r="J624" s="453" t="s">
        <v>2902</v>
      </c>
    </row>
    <row r="625" spans="1:10" s="384" customFormat="1" hidden="1" x14ac:dyDescent="0.25">
      <c r="A625" s="438">
        <v>10</v>
      </c>
      <c r="B625" s="439" t="s">
        <v>2903</v>
      </c>
      <c r="C625" s="440">
        <f t="shared" si="17"/>
        <v>149</v>
      </c>
      <c r="D625" s="440">
        <f t="shared" si="17"/>
        <v>617</v>
      </c>
      <c r="E625" s="440">
        <v>123</v>
      </c>
      <c r="F625" s="440">
        <v>520</v>
      </c>
      <c r="G625" s="440">
        <v>26</v>
      </c>
      <c r="H625" s="440">
        <v>97</v>
      </c>
      <c r="I625" s="439" t="s">
        <v>2904</v>
      </c>
      <c r="J625" s="439" t="s">
        <v>2905</v>
      </c>
    </row>
    <row r="626" spans="1:10" s="384" customFormat="1" hidden="1" x14ac:dyDescent="0.25">
      <c r="A626" s="438">
        <v>11</v>
      </c>
      <c r="B626" s="439" t="s">
        <v>2906</v>
      </c>
      <c r="C626" s="440">
        <f t="shared" si="17"/>
        <v>59</v>
      </c>
      <c r="D626" s="440">
        <f t="shared" si="17"/>
        <v>229</v>
      </c>
      <c r="E626" s="440">
        <v>42</v>
      </c>
      <c r="F626" s="440">
        <v>156</v>
      </c>
      <c r="G626" s="440">
        <v>17</v>
      </c>
      <c r="H626" s="440">
        <v>73</v>
      </c>
      <c r="I626" s="439" t="s">
        <v>2907</v>
      </c>
      <c r="J626" s="439" t="s">
        <v>2908</v>
      </c>
    </row>
    <row r="627" spans="1:10" s="384" customFormat="1" hidden="1" x14ac:dyDescent="0.25">
      <c r="A627" s="438">
        <v>12</v>
      </c>
      <c r="B627" s="439" t="s">
        <v>2909</v>
      </c>
      <c r="C627" s="440">
        <f t="shared" si="17"/>
        <v>407</v>
      </c>
      <c r="D627" s="440">
        <f t="shared" si="17"/>
        <v>1757</v>
      </c>
      <c r="E627" s="440">
        <v>351</v>
      </c>
      <c r="F627" s="440">
        <v>1500</v>
      </c>
      <c r="G627" s="440">
        <v>56</v>
      </c>
      <c r="H627" s="440">
        <v>257</v>
      </c>
      <c r="I627" s="439" t="s">
        <v>2910</v>
      </c>
      <c r="J627" s="439" t="s">
        <v>2911</v>
      </c>
    </row>
    <row r="628" spans="1:10" s="384" customFormat="1" hidden="1" x14ac:dyDescent="0.25">
      <c r="A628" s="438">
        <v>13</v>
      </c>
      <c r="B628" s="439" t="s">
        <v>632</v>
      </c>
      <c r="C628" s="440">
        <f>G628+E628</f>
        <v>12</v>
      </c>
      <c r="D628" s="440">
        <f>H628+F628</f>
        <v>54</v>
      </c>
      <c r="E628" s="440">
        <v>8</v>
      </c>
      <c r="F628" s="440">
        <v>34</v>
      </c>
      <c r="G628" s="440">
        <v>4</v>
      </c>
      <c r="H628" s="440">
        <v>20</v>
      </c>
      <c r="I628" s="439" t="s">
        <v>515</v>
      </c>
      <c r="J628" s="439" t="s">
        <v>2912</v>
      </c>
    </row>
    <row r="629" spans="1:10" s="384" customFormat="1" hidden="1" x14ac:dyDescent="0.25">
      <c r="A629" s="438">
        <v>14</v>
      </c>
      <c r="B629" s="439" t="s">
        <v>2913</v>
      </c>
      <c r="C629" s="440">
        <f>G629+E629</f>
        <v>74</v>
      </c>
      <c r="D629" s="440">
        <f>H629+F629</f>
        <v>270</v>
      </c>
      <c r="E629" s="440">
        <v>72</v>
      </c>
      <c r="F629" s="440">
        <v>268</v>
      </c>
      <c r="G629" s="440">
        <v>2</v>
      </c>
      <c r="H629" s="440">
        <v>2</v>
      </c>
      <c r="I629" s="439" t="s">
        <v>515</v>
      </c>
      <c r="J629" s="439" t="s">
        <v>320</v>
      </c>
    </row>
    <row r="630" spans="1:10" s="384" customFormat="1" hidden="1" x14ac:dyDescent="0.25">
      <c r="A630" s="438">
        <v>15</v>
      </c>
      <c r="B630" s="439" t="s">
        <v>2914</v>
      </c>
      <c r="C630" s="440">
        <f t="shared" si="17"/>
        <v>87</v>
      </c>
      <c r="D630" s="440">
        <f t="shared" si="17"/>
        <v>359</v>
      </c>
      <c r="E630" s="440">
        <v>43</v>
      </c>
      <c r="F630" s="440">
        <v>207</v>
      </c>
      <c r="G630" s="440">
        <v>44</v>
      </c>
      <c r="H630" s="440">
        <v>152</v>
      </c>
      <c r="I630" s="439" t="s">
        <v>800</v>
      </c>
      <c r="J630" s="454" t="s">
        <v>2915</v>
      </c>
    </row>
    <row r="631" spans="1:10" s="384" customFormat="1" hidden="1" x14ac:dyDescent="0.25">
      <c r="A631" s="438">
        <v>16</v>
      </c>
      <c r="B631" s="439" t="s">
        <v>2916</v>
      </c>
      <c r="C631" s="440">
        <f t="shared" si="17"/>
        <v>219</v>
      </c>
      <c r="D631" s="440">
        <f t="shared" si="17"/>
        <v>872</v>
      </c>
      <c r="E631" s="440">
        <v>98</v>
      </c>
      <c r="F631" s="440">
        <v>398</v>
      </c>
      <c r="G631" s="440">
        <v>121</v>
      </c>
      <c r="H631" s="440">
        <v>474</v>
      </c>
      <c r="I631" s="439" t="s">
        <v>2917</v>
      </c>
      <c r="J631" s="442" t="s">
        <v>320</v>
      </c>
    </row>
    <row r="632" spans="1:10" s="384" customFormat="1" hidden="1" x14ac:dyDescent="0.25">
      <c r="A632" s="438">
        <v>17</v>
      </c>
      <c r="B632" s="439" t="s">
        <v>621</v>
      </c>
      <c r="C632" s="440">
        <f t="shared" si="17"/>
        <v>18</v>
      </c>
      <c r="D632" s="440">
        <f t="shared" si="17"/>
        <v>85</v>
      </c>
      <c r="E632" s="440">
        <v>17</v>
      </c>
      <c r="F632" s="440">
        <v>80</v>
      </c>
      <c r="G632" s="440">
        <v>1</v>
      </c>
      <c r="H632" s="440">
        <v>5</v>
      </c>
      <c r="I632" s="439" t="s">
        <v>797</v>
      </c>
      <c r="J632" s="452" t="s">
        <v>699</v>
      </c>
    </row>
    <row r="633" spans="1:10" s="384" customFormat="1" hidden="1" x14ac:dyDescent="0.25">
      <c r="A633" s="438">
        <v>18</v>
      </c>
      <c r="B633" s="439" t="s">
        <v>647</v>
      </c>
      <c r="C633" s="440">
        <f t="shared" si="17"/>
        <v>52</v>
      </c>
      <c r="D633" s="440">
        <f t="shared" si="17"/>
        <v>139</v>
      </c>
      <c r="E633" s="440">
        <v>47</v>
      </c>
      <c r="F633" s="440">
        <v>125</v>
      </c>
      <c r="G633" s="440">
        <v>5</v>
      </c>
      <c r="H633" s="440">
        <v>14</v>
      </c>
      <c r="I633" s="453" t="s">
        <v>2918</v>
      </c>
      <c r="J633" s="439" t="s">
        <v>2919</v>
      </c>
    </row>
    <row r="634" spans="1:10" s="384" customFormat="1" hidden="1" x14ac:dyDescent="0.25">
      <c r="A634" s="438">
        <v>19</v>
      </c>
      <c r="B634" s="439" t="s">
        <v>715</v>
      </c>
      <c r="C634" s="440">
        <f t="shared" si="17"/>
        <v>25</v>
      </c>
      <c r="D634" s="440">
        <f t="shared" si="17"/>
        <v>112</v>
      </c>
      <c r="E634" s="440">
        <f>8+3+6</f>
        <v>17</v>
      </c>
      <c r="F634" s="440">
        <f>36+22+21</f>
        <v>79</v>
      </c>
      <c r="G634" s="440">
        <f>5+3</f>
        <v>8</v>
      </c>
      <c r="H634" s="440">
        <f>22+11</f>
        <v>33</v>
      </c>
      <c r="I634" s="439" t="s">
        <v>2920</v>
      </c>
      <c r="J634" s="429" t="s">
        <v>272</v>
      </c>
    </row>
    <row r="635" spans="1:10" s="384" customFormat="1" hidden="1" x14ac:dyDescent="0.25">
      <c r="A635" s="438">
        <v>20</v>
      </c>
      <c r="B635" s="439" t="s">
        <v>2921</v>
      </c>
      <c r="C635" s="440">
        <f>G635+E635</f>
        <v>91</v>
      </c>
      <c r="D635" s="440">
        <f>H635+F635</f>
        <v>251</v>
      </c>
      <c r="E635" s="440">
        <v>83</v>
      </c>
      <c r="F635" s="440">
        <v>219</v>
      </c>
      <c r="G635" s="440">
        <v>8</v>
      </c>
      <c r="H635" s="440">
        <v>32</v>
      </c>
      <c r="I635" s="439" t="s">
        <v>797</v>
      </c>
      <c r="J635" s="453" t="s">
        <v>2922</v>
      </c>
    </row>
    <row r="636" spans="1:10" s="384" customFormat="1" x14ac:dyDescent="0.2">
      <c r="A636" s="432">
        <v>8</v>
      </c>
      <c r="B636" s="433" t="s">
        <v>443</v>
      </c>
      <c r="C636" s="434">
        <f>SUM(C637:C647)</f>
        <v>888</v>
      </c>
      <c r="D636" s="434">
        <f>SUM(D637:D647)</f>
        <v>3765</v>
      </c>
      <c r="E636" s="434">
        <f>SUM(E637:E647)</f>
        <v>888</v>
      </c>
      <c r="F636" s="434">
        <f>SUM(F637:F647)</f>
        <v>3765</v>
      </c>
      <c r="G636" s="434">
        <f>SUM(G637:G656)</f>
        <v>18</v>
      </c>
      <c r="H636" s="434">
        <f>SUM(H637:H656)</f>
        <v>85</v>
      </c>
      <c r="I636" s="433"/>
      <c r="J636" s="433"/>
    </row>
    <row r="637" spans="1:10" s="384" customFormat="1" ht="47.25" hidden="1" x14ac:dyDescent="0.2">
      <c r="A637" s="438">
        <v>1</v>
      </c>
      <c r="B637" s="429" t="s">
        <v>2186</v>
      </c>
      <c r="C637" s="430">
        <v>18</v>
      </c>
      <c r="D637" s="430">
        <v>67</v>
      </c>
      <c r="E637" s="430">
        <v>18</v>
      </c>
      <c r="F637" s="430">
        <v>67</v>
      </c>
      <c r="G637" s="430"/>
      <c r="H637" s="430"/>
      <c r="I637" s="429" t="s">
        <v>2923</v>
      </c>
      <c r="J637" s="429" t="s">
        <v>2924</v>
      </c>
    </row>
    <row r="638" spans="1:10" s="384" customFormat="1" ht="63" hidden="1" x14ac:dyDescent="0.2">
      <c r="A638" s="438">
        <v>2</v>
      </c>
      <c r="B638" s="429" t="s">
        <v>453</v>
      </c>
      <c r="C638" s="430">
        <v>85</v>
      </c>
      <c r="D638" s="430">
        <v>361</v>
      </c>
      <c r="E638" s="430">
        <v>85</v>
      </c>
      <c r="F638" s="430">
        <v>361</v>
      </c>
      <c r="G638" s="430"/>
      <c r="H638" s="430"/>
      <c r="I638" s="429" t="s">
        <v>2925</v>
      </c>
      <c r="J638" s="429" t="s">
        <v>2924</v>
      </c>
    </row>
    <row r="639" spans="1:10" s="384" customFormat="1" ht="31.5" hidden="1" x14ac:dyDescent="0.2">
      <c r="A639" s="438">
        <v>3</v>
      </c>
      <c r="B639" s="429" t="s">
        <v>452</v>
      </c>
      <c r="C639" s="430">
        <v>101</v>
      </c>
      <c r="D639" s="430">
        <v>490</v>
      </c>
      <c r="E639" s="430">
        <v>101</v>
      </c>
      <c r="F639" s="430">
        <v>490</v>
      </c>
      <c r="G639" s="430"/>
      <c r="H639" s="430"/>
      <c r="I639" s="429" t="s">
        <v>2926</v>
      </c>
      <c r="J639" s="429" t="s">
        <v>2924</v>
      </c>
    </row>
    <row r="640" spans="1:10" s="384" customFormat="1" ht="31.5" hidden="1" x14ac:dyDescent="0.2">
      <c r="A640" s="455">
        <v>4</v>
      </c>
      <c r="B640" s="429" t="s">
        <v>451</v>
      </c>
      <c r="C640" s="430">
        <v>80</v>
      </c>
      <c r="D640" s="430">
        <v>324</v>
      </c>
      <c r="E640" s="430">
        <v>80</v>
      </c>
      <c r="F640" s="430">
        <v>324</v>
      </c>
      <c r="G640" s="430"/>
      <c r="H640" s="430"/>
      <c r="I640" s="429" t="s">
        <v>2927</v>
      </c>
      <c r="J640" s="429" t="s">
        <v>2924</v>
      </c>
    </row>
    <row r="641" spans="1:10" s="384" customFormat="1" ht="31.5" hidden="1" x14ac:dyDescent="0.2">
      <c r="A641" s="455">
        <v>5</v>
      </c>
      <c r="B641" s="429" t="s">
        <v>450</v>
      </c>
      <c r="C641" s="430">
        <v>30</v>
      </c>
      <c r="D641" s="430">
        <v>120</v>
      </c>
      <c r="E641" s="430">
        <v>30</v>
      </c>
      <c r="F641" s="430">
        <v>120</v>
      </c>
      <c r="G641" s="430"/>
      <c r="H641" s="430"/>
      <c r="I641" s="429" t="s">
        <v>2928</v>
      </c>
      <c r="J641" s="429" t="s">
        <v>2924</v>
      </c>
    </row>
    <row r="642" spans="1:10" s="384" customFormat="1" ht="47.25" hidden="1" x14ac:dyDescent="0.2">
      <c r="A642" s="455">
        <v>6</v>
      </c>
      <c r="B642" s="429" t="s">
        <v>449</v>
      </c>
      <c r="C642" s="430">
        <v>45</v>
      </c>
      <c r="D642" s="430">
        <v>208</v>
      </c>
      <c r="E642" s="430">
        <v>45</v>
      </c>
      <c r="F642" s="430">
        <v>208</v>
      </c>
      <c r="G642" s="430"/>
      <c r="H642" s="430"/>
      <c r="I642" s="429" t="s">
        <v>2929</v>
      </c>
      <c r="J642" s="429" t="s">
        <v>2924</v>
      </c>
    </row>
    <row r="643" spans="1:10" s="384" customFormat="1" ht="47.25" hidden="1" x14ac:dyDescent="0.2">
      <c r="A643" s="455">
        <v>7</v>
      </c>
      <c r="B643" s="456" t="s">
        <v>448</v>
      </c>
      <c r="C643" s="430">
        <v>74</v>
      </c>
      <c r="D643" s="430">
        <v>374</v>
      </c>
      <c r="E643" s="430">
        <v>74</v>
      </c>
      <c r="F643" s="430">
        <v>374</v>
      </c>
      <c r="G643" s="430"/>
      <c r="H643" s="430"/>
      <c r="I643" s="456" t="s">
        <v>2930</v>
      </c>
      <c r="J643" s="429" t="s">
        <v>2924</v>
      </c>
    </row>
    <row r="644" spans="1:10" s="384" customFormat="1" ht="31.5" hidden="1" x14ac:dyDescent="0.2">
      <c r="A644" s="455">
        <v>8</v>
      </c>
      <c r="B644" s="456" t="s">
        <v>447</v>
      </c>
      <c r="C644" s="430">
        <v>126</v>
      </c>
      <c r="D644" s="430">
        <v>463</v>
      </c>
      <c r="E644" s="430">
        <v>126</v>
      </c>
      <c r="F644" s="430">
        <v>463</v>
      </c>
      <c r="G644" s="430"/>
      <c r="H644" s="430"/>
      <c r="I644" s="456" t="s">
        <v>2931</v>
      </c>
      <c r="J644" s="429" t="s">
        <v>2924</v>
      </c>
    </row>
    <row r="645" spans="1:10" s="384" customFormat="1" ht="31.5" hidden="1" x14ac:dyDescent="0.2">
      <c r="A645" s="455">
        <v>9</v>
      </c>
      <c r="B645" s="429" t="s">
        <v>446</v>
      </c>
      <c r="C645" s="430">
        <v>94</v>
      </c>
      <c r="D645" s="430">
        <v>397</v>
      </c>
      <c r="E645" s="430">
        <v>94</v>
      </c>
      <c r="F645" s="430">
        <v>397</v>
      </c>
      <c r="G645" s="430"/>
      <c r="H645" s="430"/>
      <c r="I645" s="429" t="s">
        <v>2932</v>
      </c>
      <c r="J645" s="429" t="s">
        <v>2924</v>
      </c>
    </row>
    <row r="646" spans="1:10" s="384" customFormat="1" ht="31.5" hidden="1" x14ac:dyDescent="0.2">
      <c r="A646" s="455">
        <v>10</v>
      </c>
      <c r="B646" s="429" t="s">
        <v>445</v>
      </c>
      <c r="C646" s="430">
        <v>130</v>
      </c>
      <c r="D646" s="430">
        <v>521</v>
      </c>
      <c r="E646" s="430">
        <v>130</v>
      </c>
      <c r="F646" s="430">
        <v>521</v>
      </c>
      <c r="G646" s="430"/>
      <c r="H646" s="430"/>
      <c r="I646" s="429" t="s">
        <v>2933</v>
      </c>
      <c r="J646" s="429" t="s">
        <v>2924</v>
      </c>
    </row>
    <row r="647" spans="1:10" s="384" customFormat="1" ht="47.25" hidden="1" x14ac:dyDescent="0.2">
      <c r="A647" s="455">
        <v>11</v>
      </c>
      <c r="B647" s="429" t="s">
        <v>444</v>
      </c>
      <c r="C647" s="430">
        <v>105</v>
      </c>
      <c r="D647" s="430">
        <v>440</v>
      </c>
      <c r="E647" s="430">
        <v>105</v>
      </c>
      <c r="F647" s="430">
        <v>440</v>
      </c>
      <c r="G647" s="430"/>
      <c r="H647" s="430"/>
      <c r="I647" s="429" t="s">
        <v>2934</v>
      </c>
      <c r="J647" s="429" t="s">
        <v>2924</v>
      </c>
    </row>
    <row r="648" spans="1:10" s="384" customFormat="1" x14ac:dyDescent="0.2">
      <c r="A648" s="422">
        <v>9</v>
      </c>
      <c r="B648" s="423" t="s">
        <v>264</v>
      </c>
      <c r="C648" s="424">
        <f t="shared" ref="C648:H648" si="18">SUM(C649,C652,C660,C667)</f>
        <v>150</v>
      </c>
      <c r="D648" s="424">
        <f t="shared" si="18"/>
        <v>585</v>
      </c>
      <c r="E648" s="424">
        <f t="shared" si="18"/>
        <v>97</v>
      </c>
      <c r="F648" s="424">
        <f t="shared" si="18"/>
        <v>361</v>
      </c>
      <c r="G648" s="424">
        <f t="shared" si="18"/>
        <v>14</v>
      </c>
      <c r="H648" s="424">
        <f t="shared" si="18"/>
        <v>65</v>
      </c>
      <c r="I648" s="443"/>
      <c r="J648" s="444"/>
    </row>
    <row r="649" spans="1:10" hidden="1" x14ac:dyDescent="0.2">
      <c r="A649" s="250">
        <v>1</v>
      </c>
      <c r="B649" s="244" t="s">
        <v>845</v>
      </c>
      <c r="C649" s="245">
        <v>3</v>
      </c>
      <c r="D649" s="245">
        <v>14</v>
      </c>
      <c r="E649" s="245">
        <v>1</v>
      </c>
      <c r="F649" s="245">
        <v>4</v>
      </c>
      <c r="G649" s="245">
        <v>2</v>
      </c>
      <c r="H649" s="245">
        <v>10</v>
      </c>
      <c r="I649" s="244"/>
      <c r="J649" s="246"/>
    </row>
    <row r="650" spans="1:10" hidden="1" x14ac:dyDescent="0.2">
      <c r="A650" s="250"/>
      <c r="B650" s="247" t="s">
        <v>846</v>
      </c>
      <c r="C650" s="248">
        <v>1</v>
      </c>
      <c r="D650" s="248">
        <v>4</v>
      </c>
      <c r="E650" s="248">
        <v>1</v>
      </c>
      <c r="F650" s="248">
        <v>4</v>
      </c>
      <c r="G650" s="248">
        <v>0</v>
      </c>
      <c r="H650" s="248">
        <v>0</v>
      </c>
      <c r="I650" s="247" t="s">
        <v>2935</v>
      </c>
      <c r="J650" s="249" t="s">
        <v>272</v>
      </c>
    </row>
    <row r="651" spans="1:10" hidden="1" x14ac:dyDescent="0.2">
      <c r="A651" s="250"/>
      <c r="B651" s="247" t="s">
        <v>848</v>
      </c>
      <c r="C651" s="248">
        <v>2</v>
      </c>
      <c r="D651" s="248">
        <v>10</v>
      </c>
      <c r="E651" s="248">
        <v>0</v>
      </c>
      <c r="F651" s="248">
        <v>0</v>
      </c>
      <c r="G651" s="248">
        <v>2</v>
      </c>
      <c r="H651" s="248">
        <v>10</v>
      </c>
      <c r="I651" s="247" t="s">
        <v>2936</v>
      </c>
      <c r="J651" s="249" t="s">
        <v>272</v>
      </c>
    </row>
    <row r="652" spans="1:10" hidden="1" x14ac:dyDescent="0.2">
      <c r="A652" s="250">
        <v>2</v>
      </c>
      <c r="B652" s="244" t="s">
        <v>865</v>
      </c>
      <c r="C652" s="245">
        <v>120</v>
      </c>
      <c r="D652" s="245">
        <v>457</v>
      </c>
      <c r="E652" s="245">
        <v>81</v>
      </c>
      <c r="F652" s="245">
        <v>298</v>
      </c>
      <c r="G652" s="245">
        <v>0</v>
      </c>
      <c r="H652" s="245">
        <v>0</v>
      </c>
      <c r="I652" s="244"/>
      <c r="J652" s="246"/>
    </row>
    <row r="653" spans="1:10" hidden="1" x14ac:dyDescent="0.2">
      <c r="A653" s="250"/>
      <c r="B653" s="247" t="s">
        <v>866</v>
      </c>
      <c r="C653" s="248">
        <v>15</v>
      </c>
      <c r="D653" s="248">
        <v>56</v>
      </c>
      <c r="E653" s="248">
        <v>23</v>
      </c>
      <c r="F653" s="248">
        <v>89</v>
      </c>
      <c r="G653" s="248">
        <v>0</v>
      </c>
      <c r="H653" s="248">
        <v>0</v>
      </c>
      <c r="I653" s="247" t="s">
        <v>319</v>
      </c>
      <c r="J653" s="249" t="s">
        <v>867</v>
      </c>
    </row>
    <row r="654" spans="1:10" hidden="1" x14ac:dyDescent="0.2">
      <c r="A654" s="250"/>
      <c r="B654" s="247" t="s">
        <v>868</v>
      </c>
      <c r="C654" s="248">
        <v>19</v>
      </c>
      <c r="D654" s="248">
        <v>73</v>
      </c>
      <c r="E654" s="248">
        <v>22</v>
      </c>
      <c r="F654" s="248">
        <v>90</v>
      </c>
      <c r="G654" s="248">
        <v>0</v>
      </c>
      <c r="H654" s="248">
        <v>0</v>
      </c>
      <c r="I654" s="247" t="s">
        <v>663</v>
      </c>
      <c r="J654" s="249" t="s">
        <v>867</v>
      </c>
    </row>
    <row r="655" spans="1:10" hidden="1" x14ac:dyDescent="0.2">
      <c r="A655" s="250"/>
      <c r="B655" s="247" t="s">
        <v>869</v>
      </c>
      <c r="C655" s="248">
        <v>5</v>
      </c>
      <c r="D655" s="248">
        <v>24</v>
      </c>
      <c r="E655" s="248">
        <v>35</v>
      </c>
      <c r="F655" s="248">
        <v>116</v>
      </c>
      <c r="G655" s="248">
        <v>0</v>
      </c>
      <c r="H655" s="248">
        <v>0</v>
      </c>
      <c r="I655" s="247" t="s">
        <v>1393</v>
      </c>
      <c r="J655" s="249" t="s">
        <v>867</v>
      </c>
    </row>
    <row r="656" spans="1:10" hidden="1" x14ac:dyDescent="0.2">
      <c r="A656" s="250"/>
      <c r="B656" s="247" t="s">
        <v>871</v>
      </c>
      <c r="C656" s="248">
        <v>6</v>
      </c>
      <c r="D656" s="248">
        <v>29</v>
      </c>
      <c r="E656" s="248">
        <v>0</v>
      </c>
      <c r="F656" s="248">
        <v>0</v>
      </c>
      <c r="G656" s="248">
        <v>0</v>
      </c>
      <c r="H656" s="248">
        <v>0</v>
      </c>
      <c r="I656" s="247" t="s">
        <v>319</v>
      </c>
      <c r="J656" s="249" t="s">
        <v>867</v>
      </c>
    </row>
    <row r="657" spans="1:10" hidden="1" x14ac:dyDescent="0.2">
      <c r="A657" s="250"/>
      <c r="B657" s="247" t="s">
        <v>872</v>
      </c>
      <c r="C657" s="248">
        <v>16</v>
      </c>
      <c r="D657" s="248">
        <v>53</v>
      </c>
      <c r="E657" s="248">
        <v>0</v>
      </c>
      <c r="F657" s="248">
        <v>0</v>
      </c>
      <c r="G657" s="248">
        <v>0</v>
      </c>
      <c r="H657" s="248">
        <v>0</v>
      </c>
      <c r="I657" s="247" t="s">
        <v>1101</v>
      </c>
      <c r="J657" s="249" t="s">
        <v>867</v>
      </c>
    </row>
    <row r="658" spans="1:10" hidden="1" x14ac:dyDescent="0.2">
      <c r="A658" s="250"/>
      <c r="B658" s="247" t="s">
        <v>873</v>
      </c>
      <c r="C658" s="248">
        <v>42</v>
      </c>
      <c r="D658" s="248">
        <v>180</v>
      </c>
      <c r="E658" s="248">
        <v>1</v>
      </c>
      <c r="F658" s="248">
        <v>3</v>
      </c>
      <c r="G658" s="248">
        <v>0</v>
      </c>
      <c r="H658" s="248">
        <v>0</v>
      </c>
      <c r="I658" s="247" t="s">
        <v>1393</v>
      </c>
      <c r="J658" s="249" t="s">
        <v>867</v>
      </c>
    </row>
    <row r="659" spans="1:10" hidden="1" x14ac:dyDescent="0.2">
      <c r="A659" s="250"/>
      <c r="B659" s="247" t="s">
        <v>874</v>
      </c>
      <c r="C659" s="248">
        <v>17</v>
      </c>
      <c r="D659" s="248">
        <v>42</v>
      </c>
      <c r="E659" s="248">
        <v>0</v>
      </c>
      <c r="F659" s="248">
        <v>0</v>
      </c>
      <c r="G659" s="248">
        <v>0</v>
      </c>
      <c r="H659" s="248">
        <v>0</v>
      </c>
      <c r="I659" s="247" t="s">
        <v>2937</v>
      </c>
      <c r="J659" s="249" t="s">
        <v>867</v>
      </c>
    </row>
    <row r="660" spans="1:10" hidden="1" x14ac:dyDescent="0.2">
      <c r="A660" s="250">
        <v>3</v>
      </c>
      <c r="B660" s="244" t="s">
        <v>882</v>
      </c>
      <c r="C660" s="245">
        <v>16</v>
      </c>
      <c r="D660" s="245">
        <v>59</v>
      </c>
      <c r="E660" s="245">
        <v>6</v>
      </c>
      <c r="F660" s="245">
        <v>19</v>
      </c>
      <c r="G660" s="245">
        <v>10</v>
      </c>
      <c r="H660" s="245">
        <v>40</v>
      </c>
      <c r="I660" s="244"/>
      <c r="J660" s="246"/>
    </row>
    <row r="661" spans="1:10" hidden="1" x14ac:dyDescent="0.2">
      <c r="A661" s="250"/>
      <c r="B661" s="247" t="s">
        <v>883</v>
      </c>
      <c r="C661" s="248">
        <v>3</v>
      </c>
      <c r="D661" s="248">
        <v>9</v>
      </c>
      <c r="E661" s="248">
        <v>3</v>
      </c>
      <c r="F661" s="248">
        <v>9</v>
      </c>
      <c r="G661" s="248">
        <v>0</v>
      </c>
      <c r="H661" s="248">
        <v>0</v>
      </c>
      <c r="I661" s="247" t="s">
        <v>810</v>
      </c>
      <c r="J661" s="249" t="s">
        <v>272</v>
      </c>
    </row>
    <row r="662" spans="1:10" hidden="1" x14ac:dyDescent="0.2">
      <c r="A662" s="250"/>
      <c r="B662" s="247" t="s">
        <v>884</v>
      </c>
      <c r="C662" s="248">
        <v>1</v>
      </c>
      <c r="D662" s="248">
        <v>5</v>
      </c>
      <c r="E662" s="248">
        <v>0</v>
      </c>
      <c r="F662" s="248">
        <v>0</v>
      </c>
      <c r="G662" s="248">
        <v>1</v>
      </c>
      <c r="H662" s="248">
        <v>5</v>
      </c>
      <c r="I662" s="247" t="s">
        <v>810</v>
      </c>
      <c r="J662" s="249" t="s">
        <v>272</v>
      </c>
    </row>
    <row r="663" spans="1:10" hidden="1" x14ac:dyDescent="0.2">
      <c r="A663" s="250"/>
      <c r="B663" s="247" t="s">
        <v>886</v>
      </c>
      <c r="C663" s="248">
        <v>6</v>
      </c>
      <c r="D663" s="248">
        <v>22</v>
      </c>
      <c r="E663" s="248">
        <v>0</v>
      </c>
      <c r="F663" s="248">
        <v>0</v>
      </c>
      <c r="G663" s="248">
        <v>6</v>
      </c>
      <c r="H663" s="248">
        <v>22</v>
      </c>
      <c r="I663" s="247" t="s">
        <v>810</v>
      </c>
      <c r="J663" s="249" t="s">
        <v>272</v>
      </c>
    </row>
    <row r="664" spans="1:10" hidden="1" x14ac:dyDescent="0.2">
      <c r="A664" s="250"/>
      <c r="B664" s="247" t="s">
        <v>2938</v>
      </c>
      <c r="C664" s="248">
        <v>0</v>
      </c>
      <c r="D664" s="248">
        <v>0</v>
      </c>
      <c r="E664" s="248">
        <v>0</v>
      </c>
      <c r="F664" s="248">
        <v>0</v>
      </c>
      <c r="G664" s="248">
        <v>0</v>
      </c>
      <c r="H664" s="248">
        <v>0</v>
      </c>
      <c r="I664" s="247" t="s">
        <v>810</v>
      </c>
      <c r="J664" s="249" t="s">
        <v>272</v>
      </c>
    </row>
    <row r="665" spans="1:10" hidden="1" x14ac:dyDescent="0.2">
      <c r="A665" s="250"/>
      <c r="B665" s="247" t="s">
        <v>887</v>
      </c>
      <c r="C665" s="248">
        <v>5</v>
      </c>
      <c r="D665" s="248">
        <v>18</v>
      </c>
      <c r="E665" s="248">
        <v>3</v>
      </c>
      <c r="F665" s="248">
        <v>10</v>
      </c>
      <c r="G665" s="248">
        <v>2</v>
      </c>
      <c r="H665" s="248">
        <v>8</v>
      </c>
      <c r="I665" s="247" t="s">
        <v>810</v>
      </c>
      <c r="J665" s="249" t="s">
        <v>272</v>
      </c>
    </row>
    <row r="666" spans="1:10" hidden="1" x14ac:dyDescent="0.2">
      <c r="A666" s="250"/>
      <c r="B666" s="247" t="s">
        <v>888</v>
      </c>
      <c r="C666" s="248">
        <v>1</v>
      </c>
      <c r="D666" s="248">
        <v>5</v>
      </c>
      <c r="E666" s="248">
        <v>0</v>
      </c>
      <c r="F666" s="248">
        <v>0</v>
      </c>
      <c r="G666" s="248">
        <v>1</v>
      </c>
      <c r="H666" s="248">
        <v>5</v>
      </c>
      <c r="I666" s="247" t="s">
        <v>810</v>
      </c>
      <c r="J666" s="249" t="s">
        <v>272</v>
      </c>
    </row>
    <row r="667" spans="1:10" hidden="1" x14ac:dyDescent="0.2">
      <c r="A667" s="250">
        <v>4</v>
      </c>
      <c r="B667" s="244" t="s">
        <v>914</v>
      </c>
      <c r="C667" s="245">
        <v>11</v>
      </c>
      <c r="D667" s="245">
        <v>55</v>
      </c>
      <c r="E667" s="245">
        <v>9</v>
      </c>
      <c r="F667" s="245">
        <v>40</v>
      </c>
      <c r="G667" s="245">
        <v>2</v>
      </c>
      <c r="H667" s="245">
        <v>15</v>
      </c>
      <c r="I667" s="244"/>
      <c r="J667" s="246"/>
    </row>
    <row r="668" spans="1:10" hidden="1" x14ac:dyDescent="0.2">
      <c r="A668" s="250"/>
      <c r="B668" s="247" t="s">
        <v>310</v>
      </c>
      <c r="C668" s="248">
        <v>9</v>
      </c>
      <c r="D668" s="248">
        <v>40</v>
      </c>
      <c r="E668" s="248">
        <v>9</v>
      </c>
      <c r="F668" s="248">
        <v>40</v>
      </c>
      <c r="G668" s="248">
        <v>0</v>
      </c>
      <c r="H668" s="248">
        <v>0</v>
      </c>
      <c r="I668" s="247" t="s">
        <v>810</v>
      </c>
      <c r="J668" s="249" t="s">
        <v>272</v>
      </c>
    </row>
    <row r="669" spans="1:10" hidden="1" x14ac:dyDescent="0.2">
      <c r="A669" s="250"/>
      <c r="B669" s="247" t="s">
        <v>312</v>
      </c>
      <c r="C669" s="248">
        <v>0</v>
      </c>
      <c r="D669" s="248">
        <v>0</v>
      </c>
      <c r="E669" s="248">
        <v>0</v>
      </c>
      <c r="F669" s="248">
        <v>0</v>
      </c>
      <c r="G669" s="248">
        <v>0</v>
      </c>
      <c r="H669" s="248">
        <v>0</v>
      </c>
      <c r="I669" s="247" t="s">
        <v>810</v>
      </c>
      <c r="J669" s="249" t="s">
        <v>272</v>
      </c>
    </row>
    <row r="670" spans="1:10" hidden="1" x14ac:dyDescent="0.2">
      <c r="A670" s="250"/>
      <c r="B670" s="247" t="s">
        <v>313</v>
      </c>
      <c r="C670" s="248">
        <v>0</v>
      </c>
      <c r="D670" s="248">
        <v>0</v>
      </c>
      <c r="E670" s="248">
        <v>0</v>
      </c>
      <c r="F670" s="248">
        <v>0</v>
      </c>
      <c r="G670" s="248">
        <v>0</v>
      </c>
      <c r="H670" s="248">
        <v>0</v>
      </c>
      <c r="I670" s="247" t="s">
        <v>810</v>
      </c>
      <c r="J670" s="249" t="s">
        <v>272</v>
      </c>
    </row>
    <row r="671" spans="1:10" hidden="1" x14ac:dyDescent="0.2">
      <c r="A671" s="250"/>
      <c r="B671" s="247" t="s">
        <v>314</v>
      </c>
      <c r="C671" s="248">
        <v>0</v>
      </c>
      <c r="D671" s="248">
        <v>0</v>
      </c>
      <c r="E671" s="248">
        <v>0</v>
      </c>
      <c r="F671" s="248">
        <v>0</v>
      </c>
      <c r="G671" s="248">
        <v>0</v>
      </c>
      <c r="H671" s="248">
        <v>0</v>
      </c>
      <c r="I671" s="247" t="s">
        <v>810</v>
      </c>
      <c r="J671" s="249" t="s">
        <v>272</v>
      </c>
    </row>
    <row r="672" spans="1:10" hidden="1" x14ac:dyDescent="0.2">
      <c r="A672" s="250"/>
      <c r="B672" s="247" t="s">
        <v>315</v>
      </c>
      <c r="C672" s="248">
        <v>0</v>
      </c>
      <c r="D672" s="248">
        <v>0</v>
      </c>
      <c r="E672" s="248">
        <v>0</v>
      </c>
      <c r="F672" s="248">
        <v>0</v>
      </c>
      <c r="G672" s="248">
        <v>0</v>
      </c>
      <c r="H672" s="248">
        <v>0</v>
      </c>
      <c r="I672" s="247" t="s">
        <v>810</v>
      </c>
      <c r="J672" s="249" t="s">
        <v>272</v>
      </c>
    </row>
    <row r="673" spans="1:10" hidden="1" x14ac:dyDescent="0.2">
      <c r="A673" s="250"/>
      <c r="B673" s="247" t="s">
        <v>316</v>
      </c>
      <c r="C673" s="248">
        <v>2</v>
      </c>
      <c r="D673" s="248">
        <v>15</v>
      </c>
      <c r="E673" s="248">
        <v>0</v>
      </c>
      <c r="F673" s="248">
        <v>0</v>
      </c>
      <c r="G673" s="248">
        <v>2</v>
      </c>
      <c r="H673" s="248">
        <v>15</v>
      </c>
      <c r="I673" s="247" t="s">
        <v>810</v>
      </c>
      <c r="J673" s="249" t="s">
        <v>272</v>
      </c>
    </row>
    <row r="674" spans="1:10" x14ac:dyDescent="0.2">
      <c r="A674" s="674" t="s">
        <v>1121</v>
      </c>
      <c r="B674" s="675"/>
      <c r="C674" s="251">
        <f t="shared" ref="C674:H674" si="19">SUM(C648,C636,C615,C473,C456,C367,C354,C238,C5)</f>
        <v>20540</v>
      </c>
      <c r="D674" s="251">
        <f t="shared" si="19"/>
        <v>79934</v>
      </c>
      <c r="E674" s="251">
        <f t="shared" si="19"/>
        <v>8887</v>
      </c>
      <c r="F674" s="251">
        <f t="shared" si="19"/>
        <v>37547</v>
      </c>
      <c r="G674" s="251">
        <f t="shared" si="19"/>
        <v>10257</v>
      </c>
      <c r="H674" s="251">
        <f t="shared" si="19"/>
        <v>42603</v>
      </c>
      <c r="I674" s="252"/>
      <c r="J674" s="252"/>
    </row>
  </sheetData>
  <mergeCells count="10">
    <mergeCell ref="A1:J1"/>
    <mergeCell ref="A2:J2"/>
    <mergeCell ref="J3:J4"/>
    <mergeCell ref="A674:B674"/>
    <mergeCell ref="A3:A4"/>
    <mergeCell ref="B3:B4"/>
    <mergeCell ref="C3:D3"/>
    <mergeCell ref="E3:F3"/>
    <mergeCell ref="G3:H3"/>
    <mergeCell ref="I3:I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4"/>
  <sheetViews>
    <sheetView workbookViewId="0">
      <selection activeCell="A3" sqref="A3:A4"/>
    </sheetView>
  </sheetViews>
  <sheetFormatPr defaultRowHeight="15.75" x14ac:dyDescent="0.2"/>
  <cols>
    <col min="1" max="1" width="5.75" style="264" customWidth="1"/>
    <col min="2" max="2" width="26.25" style="278" customWidth="1"/>
    <col min="3" max="3" width="8.75" style="266" customWidth="1"/>
    <col min="4" max="4" width="9" style="266" customWidth="1"/>
    <col min="5" max="5" width="8.75" style="266" customWidth="1"/>
    <col min="6" max="6" width="9.125" style="266" customWidth="1"/>
    <col min="7" max="7" width="7.875" style="266" customWidth="1"/>
    <col min="8" max="8" width="8.25" style="266" customWidth="1"/>
    <col min="9" max="9" width="26.125" style="254" customWidth="1"/>
    <col min="10" max="10" width="21.25" style="265" customWidth="1"/>
    <col min="11" max="256" width="9.125" style="254"/>
    <col min="257" max="257" width="5.75" style="254" customWidth="1"/>
    <col min="258" max="258" width="26.25" style="254" customWidth="1"/>
    <col min="259" max="259" width="8.75" style="254" customWidth="1"/>
    <col min="260" max="260" width="9" style="254" customWidth="1"/>
    <col min="261" max="261" width="8.75" style="254" customWidth="1"/>
    <col min="262" max="262" width="9.125" style="254" customWidth="1"/>
    <col min="263" max="263" width="9.25" style="254" customWidth="1"/>
    <col min="264" max="264" width="8.25" style="254" customWidth="1"/>
    <col min="265" max="265" width="32.375" style="254" customWidth="1"/>
    <col min="266" max="266" width="21.25" style="254" customWidth="1"/>
    <col min="267" max="512" width="9.125" style="254"/>
    <col min="513" max="513" width="5.75" style="254" customWidth="1"/>
    <col min="514" max="514" width="26.25" style="254" customWidth="1"/>
    <col min="515" max="515" width="8.75" style="254" customWidth="1"/>
    <col min="516" max="516" width="9" style="254" customWidth="1"/>
    <col min="517" max="517" width="8.75" style="254" customWidth="1"/>
    <col min="518" max="518" width="9.125" style="254" customWidth="1"/>
    <col min="519" max="519" width="9.25" style="254" customWidth="1"/>
    <col min="520" max="520" width="8.25" style="254" customWidth="1"/>
    <col min="521" max="521" width="32.375" style="254" customWidth="1"/>
    <col min="522" max="522" width="21.25" style="254" customWidth="1"/>
    <col min="523" max="768" width="9.125" style="254"/>
    <col min="769" max="769" width="5.75" style="254" customWidth="1"/>
    <col min="770" max="770" width="26.25" style="254" customWidth="1"/>
    <col min="771" max="771" width="8.75" style="254" customWidth="1"/>
    <col min="772" max="772" width="9" style="254" customWidth="1"/>
    <col min="773" max="773" width="8.75" style="254" customWidth="1"/>
    <col min="774" max="774" width="9.125" style="254" customWidth="1"/>
    <col min="775" max="775" width="9.25" style="254" customWidth="1"/>
    <col min="776" max="776" width="8.25" style="254" customWidth="1"/>
    <col min="777" max="777" width="32.375" style="254" customWidth="1"/>
    <col min="778" max="778" width="21.25" style="254" customWidth="1"/>
    <col min="779" max="1024" width="9.125" style="254"/>
    <col min="1025" max="1025" width="5.75" style="254" customWidth="1"/>
    <col min="1026" max="1026" width="26.25" style="254" customWidth="1"/>
    <col min="1027" max="1027" width="8.75" style="254" customWidth="1"/>
    <col min="1028" max="1028" width="9" style="254" customWidth="1"/>
    <col min="1029" max="1029" width="8.75" style="254" customWidth="1"/>
    <col min="1030" max="1030" width="9.125" style="254" customWidth="1"/>
    <col min="1031" max="1031" width="9.25" style="254" customWidth="1"/>
    <col min="1032" max="1032" width="8.25" style="254" customWidth="1"/>
    <col min="1033" max="1033" width="32.375" style="254" customWidth="1"/>
    <col min="1034" max="1034" width="21.25" style="254" customWidth="1"/>
    <col min="1035" max="1280" width="9.125" style="254"/>
    <col min="1281" max="1281" width="5.75" style="254" customWidth="1"/>
    <col min="1282" max="1282" width="26.25" style="254" customWidth="1"/>
    <col min="1283" max="1283" width="8.75" style="254" customWidth="1"/>
    <col min="1284" max="1284" width="9" style="254" customWidth="1"/>
    <col min="1285" max="1285" width="8.75" style="254" customWidth="1"/>
    <col min="1286" max="1286" width="9.125" style="254" customWidth="1"/>
    <col min="1287" max="1287" width="9.25" style="254" customWidth="1"/>
    <col min="1288" max="1288" width="8.25" style="254" customWidth="1"/>
    <col min="1289" max="1289" width="32.375" style="254" customWidth="1"/>
    <col min="1290" max="1290" width="21.25" style="254" customWidth="1"/>
    <col min="1291" max="1536" width="9.125" style="254"/>
    <col min="1537" max="1537" width="5.75" style="254" customWidth="1"/>
    <col min="1538" max="1538" width="26.25" style="254" customWidth="1"/>
    <col min="1539" max="1539" width="8.75" style="254" customWidth="1"/>
    <col min="1540" max="1540" width="9" style="254" customWidth="1"/>
    <col min="1541" max="1541" width="8.75" style="254" customWidth="1"/>
    <col min="1542" max="1542" width="9.125" style="254" customWidth="1"/>
    <col min="1543" max="1543" width="9.25" style="254" customWidth="1"/>
    <col min="1544" max="1544" width="8.25" style="254" customWidth="1"/>
    <col min="1545" max="1545" width="32.375" style="254" customWidth="1"/>
    <col min="1546" max="1546" width="21.25" style="254" customWidth="1"/>
    <col min="1547" max="1792" width="9.125" style="254"/>
    <col min="1793" max="1793" width="5.75" style="254" customWidth="1"/>
    <col min="1794" max="1794" width="26.25" style="254" customWidth="1"/>
    <col min="1795" max="1795" width="8.75" style="254" customWidth="1"/>
    <col min="1796" max="1796" width="9" style="254" customWidth="1"/>
    <col min="1797" max="1797" width="8.75" style="254" customWidth="1"/>
    <col min="1798" max="1798" width="9.125" style="254" customWidth="1"/>
    <col min="1799" max="1799" width="9.25" style="254" customWidth="1"/>
    <col min="1800" max="1800" width="8.25" style="254" customWidth="1"/>
    <col min="1801" max="1801" width="32.375" style="254" customWidth="1"/>
    <col min="1802" max="1802" width="21.25" style="254" customWidth="1"/>
    <col min="1803" max="2048" width="9.125" style="254"/>
    <col min="2049" max="2049" width="5.75" style="254" customWidth="1"/>
    <col min="2050" max="2050" width="26.25" style="254" customWidth="1"/>
    <col min="2051" max="2051" width="8.75" style="254" customWidth="1"/>
    <col min="2052" max="2052" width="9" style="254" customWidth="1"/>
    <col min="2053" max="2053" width="8.75" style="254" customWidth="1"/>
    <col min="2054" max="2054" width="9.125" style="254" customWidth="1"/>
    <col min="2055" max="2055" width="9.25" style="254" customWidth="1"/>
    <col min="2056" max="2056" width="8.25" style="254" customWidth="1"/>
    <col min="2057" max="2057" width="32.375" style="254" customWidth="1"/>
    <col min="2058" max="2058" width="21.25" style="254" customWidth="1"/>
    <col min="2059" max="2304" width="9.125" style="254"/>
    <col min="2305" max="2305" width="5.75" style="254" customWidth="1"/>
    <col min="2306" max="2306" width="26.25" style="254" customWidth="1"/>
    <col min="2307" max="2307" width="8.75" style="254" customWidth="1"/>
    <col min="2308" max="2308" width="9" style="254" customWidth="1"/>
    <col min="2309" max="2309" width="8.75" style="254" customWidth="1"/>
    <col min="2310" max="2310" width="9.125" style="254" customWidth="1"/>
    <col min="2311" max="2311" width="9.25" style="254" customWidth="1"/>
    <col min="2312" max="2312" width="8.25" style="254" customWidth="1"/>
    <col min="2313" max="2313" width="32.375" style="254" customWidth="1"/>
    <col min="2314" max="2314" width="21.25" style="254" customWidth="1"/>
    <col min="2315" max="2560" width="9.125" style="254"/>
    <col min="2561" max="2561" width="5.75" style="254" customWidth="1"/>
    <col min="2562" max="2562" width="26.25" style="254" customWidth="1"/>
    <col min="2563" max="2563" width="8.75" style="254" customWidth="1"/>
    <col min="2564" max="2564" width="9" style="254" customWidth="1"/>
    <col min="2565" max="2565" width="8.75" style="254" customWidth="1"/>
    <col min="2566" max="2566" width="9.125" style="254" customWidth="1"/>
    <col min="2567" max="2567" width="9.25" style="254" customWidth="1"/>
    <col min="2568" max="2568" width="8.25" style="254" customWidth="1"/>
    <col min="2569" max="2569" width="32.375" style="254" customWidth="1"/>
    <col min="2570" max="2570" width="21.25" style="254" customWidth="1"/>
    <col min="2571" max="2816" width="9.125" style="254"/>
    <col min="2817" max="2817" width="5.75" style="254" customWidth="1"/>
    <col min="2818" max="2818" width="26.25" style="254" customWidth="1"/>
    <col min="2819" max="2819" width="8.75" style="254" customWidth="1"/>
    <col min="2820" max="2820" width="9" style="254" customWidth="1"/>
    <col min="2821" max="2821" width="8.75" style="254" customWidth="1"/>
    <col min="2822" max="2822" width="9.125" style="254" customWidth="1"/>
    <col min="2823" max="2823" width="9.25" style="254" customWidth="1"/>
    <col min="2824" max="2824" width="8.25" style="254" customWidth="1"/>
    <col min="2825" max="2825" width="32.375" style="254" customWidth="1"/>
    <col min="2826" max="2826" width="21.25" style="254" customWidth="1"/>
    <col min="2827" max="3072" width="9.125" style="254"/>
    <col min="3073" max="3073" width="5.75" style="254" customWidth="1"/>
    <col min="3074" max="3074" width="26.25" style="254" customWidth="1"/>
    <col min="3075" max="3075" width="8.75" style="254" customWidth="1"/>
    <col min="3076" max="3076" width="9" style="254" customWidth="1"/>
    <col min="3077" max="3077" width="8.75" style="254" customWidth="1"/>
    <col min="3078" max="3078" width="9.125" style="254" customWidth="1"/>
    <col min="3079" max="3079" width="9.25" style="254" customWidth="1"/>
    <col min="3080" max="3080" width="8.25" style="254" customWidth="1"/>
    <col min="3081" max="3081" width="32.375" style="254" customWidth="1"/>
    <col min="3082" max="3082" width="21.25" style="254" customWidth="1"/>
    <col min="3083" max="3328" width="9.125" style="254"/>
    <col min="3329" max="3329" width="5.75" style="254" customWidth="1"/>
    <col min="3330" max="3330" width="26.25" style="254" customWidth="1"/>
    <col min="3331" max="3331" width="8.75" style="254" customWidth="1"/>
    <col min="3332" max="3332" width="9" style="254" customWidth="1"/>
    <col min="3333" max="3333" width="8.75" style="254" customWidth="1"/>
    <col min="3334" max="3334" width="9.125" style="254" customWidth="1"/>
    <col min="3335" max="3335" width="9.25" style="254" customWidth="1"/>
    <col min="3336" max="3336" width="8.25" style="254" customWidth="1"/>
    <col min="3337" max="3337" width="32.375" style="254" customWidth="1"/>
    <col min="3338" max="3338" width="21.25" style="254" customWidth="1"/>
    <col min="3339" max="3584" width="9.125" style="254"/>
    <col min="3585" max="3585" width="5.75" style="254" customWidth="1"/>
    <col min="3586" max="3586" width="26.25" style="254" customWidth="1"/>
    <col min="3587" max="3587" width="8.75" style="254" customWidth="1"/>
    <col min="3588" max="3588" width="9" style="254" customWidth="1"/>
    <col min="3589" max="3589" width="8.75" style="254" customWidth="1"/>
    <col min="3590" max="3590" width="9.125" style="254" customWidth="1"/>
    <col min="3591" max="3591" width="9.25" style="254" customWidth="1"/>
    <col min="3592" max="3592" width="8.25" style="254" customWidth="1"/>
    <col min="3593" max="3593" width="32.375" style="254" customWidth="1"/>
    <col min="3594" max="3594" width="21.25" style="254" customWidth="1"/>
    <col min="3595" max="3840" width="9.125" style="254"/>
    <col min="3841" max="3841" width="5.75" style="254" customWidth="1"/>
    <col min="3842" max="3842" width="26.25" style="254" customWidth="1"/>
    <col min="3843" max="3843" width="8.75" style="254" customWidth="1"/>
    <col min="3844" max="3844" width="9" style="254" customWidth="1"/>
    <col min="3845" max="3845" width="8.75" style="254" customWidth="1"/>
    <col min="3846" max="3846" width="9.125" style="254" customWidth="1"/>
    <col min="3847" max="3847" width="9.25" style="254" customWidth="1"/>
    <col min="3848" max="3848" width="8.25" style="254" customWidth="1"/>
    <col min="3849" max="3849" width="32.375" style="254" customWidth="1"/>
    <col min="3850" max="3850" width="21.25" style="254" customWidth="1"/>
    <col min="3851" max="4096" width="9.125" style="254"/>
    <col min="4097" max="4097" width="5.75" style="254" customWidth="1"/>
    <col min="4098" max="4098" width="26.25" style="254" customWidth="1"/>
    <col min="4099" max="4099" width="8.75" style="254" customWidth="1"/>
    <col min="4100" max="4100" width="9" style="254" customWidth="1"/>
    <col min="4101" max="4101" width="8.75" style="254" customWidth="1"/>
    <col min="4102" max="4102" width="9.125" style="254" customWidth="1"/>
    <col min="4103" max="4103" width="9.25" style="254" customWidth="1"/>
    <col min="4104" max="4104" width="8.25" style="254" customWidth="1"/>
    <col min="4105" max="4105" width="32.375" style="254" customWidth="1"/>
    <col min="4106" max="4106" width="21.25" style="254" customWidth="1"/>
    <col min="4107" max="4352" width="9.125" style="254"/>
    <col min="4353" max="4353" width="5.75" style="254" customWidth="1"/>
    <col min="4354" max="4354" width="26.25" style="254" customWidth="1"/>
    <col min="4355" max="4355" width="8.75" style="254" customWidth="1"/>
    <col min="4356" max="4356" width="9" style="254" customWidth="1"/>
    <col min="4357" max="4357" width="8.75" style="254" customWidth="1"/>
    <col min="4358" max="4358" width="9.125" style="254" customWidth="1"/>
    <col min="4359" max="4359" width="9.25" style="254" customWidth="1"/>
    <col min="4360" max="4360" width="8.25" style="254" customWidth="1"/>
    <col min="4361" max="4361" width="32.375" style="254" customWidth="1"/>
    <col min="4362" max="4362" width="21.25" style="254" customWidth="1"/>
    <col min="4363" max="4608" width="9.125" style="254"/>
    <col min="4609" max="4609" width="5.75" style="254" customWidth="1"/>
    <col min="4610" max="4610" width="26.25" style="254" customWidth="1"/>
    <col min="4611" max="4611" width="8.75" style="254" customWidth="1"/>
    <col min="4612" max="4612" width="9" style="254" customWidth="1"/>
    <col min="4613" max="4613" width="8.75" style="254" customWidth="1"/>
    <col min="4614" max="4614" width="9.125" style="254" customWidth="1"/>
    <col min="4615" max="4615" width="9.25" style="254" customWidth="1"/>
    <col min="4616" max="4616" width="8.25" style="254" customWidth="1"/>
    <col min="4617" max="4617" width="32.375" style="254" customWidth="1"/>
    <col min="4618" max="4618" width="21.25" style="254" customWidth="1"/>
    <col min="4619" max="4864" width="9.125" style="254"/>
    <col min="4865" max="4865" width="5.75" style="254" customWidth="1"/>
    <col min="4866" max="4866" width="26.25" style="254" customWidth="1"/>
    <col min="4867" max="4867" width="8.75" style="254" customWidth="1"/>
    <col min="4868" max="4868" width="9" style="254" customWidth="1"/>
    <col min="4869" max="4869" width="8.75" style="254" customWidth="1"/>
    <col min="4870" max="4870" width="9.125" style="254" customWidth="1"/>
    <col min="4871" max="4871" width="9.25" style="254" customWidth="1"/>
    <col min="4872" max="4872" width="8.25" style="254" customWidth="1"/>
    <col min="4873" max="4873" width="32.375" style="254" customWidth="1"/>
    <col min="4874" max="4874" width="21.25" style="254" customWidth="1"/>
    <col min="4875" max="5120" width="9.125" style="254"/>
    <col min="5121" max="5121" width="5.75" style="254" customWidth="1"/>
    <col min="5122" max="5122" width="26.25" style="254" customWidth="1"/>
    <col min="5123" max="5123" width="8.75" style="254" customWidth="1"/>
    <col min="5124" max="5124" width="9" style="254" customWidth="1"/>
    <col min="5125" max="5125" width="8.75" style="254" customWidth="1"/>
    <col min="5126" max="5126" width="9.125" style="254" customWidth="1"/>
    <col min="5127" max="5127" width="9.25" style="254" customWidth="1"/>
    <col min="5128" max="5128" width="8.25" style="254" customWidth="1"/>
    <col min="5129" max="5129" width="32.375" style="254" customWidth="1"/>
    <col min="5130" max="5130" width="21.25" style="254" customWidth="1"/>
    <col min="5131" max="5376" width="9.125" style="254"/>
    <col min="5377" max="5377" width="5.75" style="254" customWidth="1"/>
    <col min="5378" max="5378" width="26.25" style="254" customWidth="1"/>
    <col min="5379" max="5379" width="8.75" style="254" customWidth="1"/>
    <col min="5380" max="5380" width="9" style="254" customWidth="1"/>
    <col min="5381" max="5381" width="8.75" style="254" customWidth="1"/>
    <col min="5382" max="5382" width="9.125" style="254" customWidth="1"/>
    <col min="5383" max="5383" width="9.25" style="254" customWidth="1"/>
    <col min="5384" max="5384" width="8.25" style="254" customWidth="1"/>
    <col min="5385" max="5385" width="32.375" style="254" customWidth="1"/>
    <col min="5386" max="5386" width="21.25" style="254" customWidth="1"/>
    <col min="5387" max="5632" width="9.125" style="254"/>
    <col min="5633" max="5633" width="5.75" style="254" customWidth="1"/>
    <col min="5634" max="5634" width="26.25" style="254" customWidth="1"/>
    <col min="5635" max="5635" width="8.75" style="254" customWidth="1"/>
    <col min="5636" max="5636" width="9" style="254" customWidth="1"/>
    <col min="5637" max="5637" width="8.75" style="254" customWidth="1"/>
    <col min="5638" max="5638" width="9.125" style="254" customWidth="1"/>
    <col min="5639" max="5639" width="9.25" style="254" customWidth="1"/>
    <col min="5640" max="5640" width="8.25" style="254" customWidth="1"/>
    <col min="5641" max="5641" width="32.375" style="254" customWidth="1"/>
    <col min="5642" max="5642" width="21.25" style="254" customWidth="1"/>
    <col min="5643" max="5888" width="9.125" style="254"/>
    <col min="5889" max="5889" width="5.75" style="254" customWidth="1"/>
    <col min="5890" max="5890" width="26.25" style="254" customWidth="1"/>
    <col min="5891" max="5891" width="8.75" style="254" customWidth="1"/>
    <col min="5892" max="5892" width="9" style="254" customWidth="1"/>
    <col min="5893" max="5893" width="8.75" style="254" customWidth="1"/>
    <col min="5894" max="5894" width="9.125" style="254" customWidth="1"/>
    <col min="5895" max="5895" width="9.25" style="254" customWidth="1"/>
    <col min="5896" max="5896" width="8.25" style="254" customWidth="1"/>
    <col min="5897" max="5897" width="32.375" style="254" customWidth="1"/>
    <col min="5898" max="5898" width="21.25" style="254" customWidth="1"/>
    <col min="5899" max="6144" width="9.125" style="254"/>
    <col min="6145" max="6145" width="5.75" style="254" customWidth="1"/>
    <col min="6146" max="6146" width="26.25" style="254" customWidth="1"/>
    <col min="6147" max="6147" width="8.75" style="254" customWidth="1"/>
    <col min="6148" max="6148" width="9" style="254" customWidth="1"/>
    <col min="6149" max="6149" width="8.75" style="254" customWidth="1"/>
    <col min="6150" max="6150" width="9.125" style="254" customWidth="1"/>
    <col min="6151" max="6151" width="9.25" style="254" customWidth="1"/>
    <col min="6152" max="6152" width="8.25" style="254" customWidth="1"/>
    <col min="6153" max="6153" width="32.375" style="254" customWidth="1"/>
    <col min="6154" max="6154" width="21.25" style="254" customWidth="1"/>
    <col min="6155" max="6400" width="9.125" style="254"/>
    <col min="6401" max="6401" width="5.75" style="254" customWidth="1"/>
    <col min="6402" max="6402" width="26.25" style="254" customWidth="1"/>
    <col min="6403" max="6403" width="8.75" style="254" customWidth="1"/>
    <col min="6404" max="6404" width="9" style="254" customWidth="1"/>
    <col min="6405" max="6405" width="8.75" style="254" customWidth="1"/>
    <col min="6406" max="6406" width="9.125" style="254" customWidth="1"/>
    <col min="6407" max="6407" width="9.25" style="254" customWidth="1"/>
    <col min="6408" max="6408" width="8.25" style="254" customWidth="1"/>
    <col min="6409" max="6409" width="32.375" style="254" customWidth="1"/>
    <col min="6410" max="6410" width="21.25" style="254" customWidth="1"/>
    <col min="6411" max="6656" width="9.125" style="254"/>
    <col min="6657" max="6657" width="5.75" style="254" customWidth="1"/>
    <col min="6658" max="6658" width="26.25" style="254" customWidth="1"/>
    <col min="6659" max="6659" width="8.75" style="254" customWidth="1"/>
    <col min="6660" max="6660" width="9" style="254" customWidth="1"/>
    <col min="6661" max="6661" width="8.75" style="254" customWidth="1"/>
    <col min="6662" max="6662" width="9.125" style="254" customWidth="1"/>
    <col min="6663" max="6663" width="9.25" style="254" customWidth="1"/>
    <col min="6664" max="6664" width="8.25" style="254" customWidth="1"/>
    <col min="6665" max="6665" width="32.375" style="254" customWidth="1"/>
    <col min="6666" max="6666" width="21.25" style="254" customWidth="1"/>
    <col min="6667" max="6912" width="9.125" style="254"/>
    <col min="6913" max="6913" width="5.75" style="254" customWidth="1"/>
    <col min="6914" max="6914" width="26.25" style="254" customWidth="1"/>
    <col min="6915" max="6915" width="8.75" style="254" customWidth="1"/>
    <col min="6916" max="6916" width="9" style="254" customWidth="1"/>
    <col min="6917" max="6917" width="8.75" style="254" customWidth="1"/>
    <col min="6918" max="6918" width="9.125" style="254" customWidth="1"/>
    <col min="6919" max="6919" width="9.25" style="254" customWidth="1"/>
    <col min="6920" max="6920" width="8.25" style="254" customWidth="1"/>
    <col min="6921" max="6921" width="32.375" style="254" customWidth="1"/>
    <col min="6922" max="6922" width="21.25" style="254" customWidth="1"/>
    <col min="6923" max="7168" width="9.125" style="254"/>
    <col min="7169" max="7169" width="5.75" style="254" customWidth="1"/>
    <col min="7170" max="7170" width="26.25" style="254" customWidth="1"/>
    <col min="7171" max="7171" width="8.75" style="254" customWidth="1"/>
    <col min="7172" max="7172" width="9" style="254" customWidth="1"/>
    <col min="7173" max="7173" width="8.75" style="254" customWidth="1"/>
    <col min="7174" max="7174" width="9.125" style="254" customWidth="1"/>
    <col min="7175" max="7175" width="9.25" style="254" customWidth="1"/>
    <col min="7176" max="7176" width="8.25" style="254" customWidth="1"/>
    <col min="7177" max="7177" width="32.375" style="254" customWidth="1"/>
    <col min="7178" max="7178" width="21.25" style="254" customWidth="1"/>
    <col min="7179" max="7424" width="9.125" style="254"/>
    <col min="7425" max="7425" width="5.75" style="254" customWidth="1"/>
    <col min="7426" max="7426" width="26.25" style="254" customWidth="1"/>
    <col min="7427" max="7427" width="8.75" style="254" customWidth="1"/>
    <col min="7428" max="7428" width="9" style="254" customWidth="1"/>
    <col min="7429" max="7429" width="8.75" style="254" customWidth="1"/>
    <col min="7430" max="7430" width="9.125" style="254" customWidth="1"/>
    <col min="7431" max="7431" width="9.25" style="254" customWidth="1"/>
    <col min="7432" max="7432" width="8.25" style="254" customWidth="1"/>
    <col min="7433" max="7433" width="32.375" style="254" customWidth="1"/>
    <col min="7434" max="7434" width="21.25" style="254" customWidth="1"/>
    <col min="7435" max="7680" width="9.125" style="254"/>
    <col min="7681" max="7681" width="5.75" style="254" customWidth="1"/>
    <col min="7682" max="7682" width="26.25" style="254" customWidth="1"/>
    <col min="7683" max="7683" width="8.75" style="254" customWidth="1"/>
    <col min="7684" max="7684" width="9" style="254" customWidth="1"/>
    <col min="7685" max="7685" width="8.75" style="254" customWidth="1"/>
    <col min="7686" max="7686" width="9.125" style="254" customWidth="1"/>
    <col min="7687" max="7687" width="9.25" style="254" customWidth="1"/>
    <col min="7688" max="7688" width="8.25" style="254" customWidth="1"/>
    <col min="7689" max="7689" width="32.375" style="254" customWidth="1"/>
    <col min="7690" max="7690" width="21.25" style="254" customWidth="1"/>
    <col min="7691" max="7936" width="9.125" style="254"/>
    <col min="7937" max="7937" width="5.75" style="254" customWidth="1"/>
    <col min="7938" max="7938" width="26.25" style="254" customWidth="1"/>
    <col min="7939" max="7939" width="8.75" style="254" customWidth="1"/>
    <col min="7940" max="7940" width="9" style="254" customWidth="1"/>
    <col min="7941" max="7941" width="8.75" style="254" customWidth="1"/>
    <col min="7942" max="7942" width="9.125" style="254" customWidth="1"/>
    <col min="7943" max="7943" width="9.25" style="254" customWidth="1"/>
    <col min="7944" max="7944" width="8.25" style="254" customWidth="1"/>
    <col min="7945" max="7945" width="32.375" style="254" customWidth="1"/>
    <col min="7946" max="7946" width="21.25" style="254" customWidth="1"/>
    <col min="7947" max="8192" width="9.125" style="254"/>
    <col min="8193" max="8193" width="5.75" style="254" customWidth="1"/>
    <col min="8194" max="8194" width="26.25" style="254" customWidth="1"/>
    <col min="8195" max="8195" width="8.75" style="254" customWidth="1"/>
    <col min="8196" max="8196" width="9" style="254" customWidth="1"/>
    <col min="8197" max="8197" width="8.75" style="254" customWidth="1"/>
    <col min="8198" max="8198" width="9.125" style="254" customWidth="1"/>
    <col min="8199" max="8199" width="9.25" style="254" customWidth="1"/>
    <col min="8200" max="8200" width="8.25" style="254" customWidth="1"/>
    <col min="8201" max="8201" width="32.375" style="254" customWidth="1"/>
    <col min="8202" max="8202" width="21.25" style="254" customWidth="1"/>
    <col min="8203" max="8448" width="9.125" style="254"/>
    <col min="8449" max="8449" width="5.75" style="254" customWidth="1"/>
    <col min="8450" max="8450" width="26.25" style="254" customWidth="1"/>
    <col min="8451" max="8451" width="8.75" style="254" customWidth="1"/>
    <col min="8452" max="8452" width="9" style="254" customWidth="1"/>
    <col min="8453" max="8453" width="8.75" style="254" customWidth="1"/>
    <col min="8454" max="8454" width="9.125" style="254" customWidth="1"/>
    <col min="8455" max="8455" width="9.25" style="254" customWidth="1"/>
    <col min="8456" max="8456" width="8.25" style="254" customWidth="1"/>
    <col min="8457" max="8457" width="32.375" style="254" customWidth="1"/>
    <col min="8458" max="8458" width="21.25" style="254" customWidth="1"/>
    <col min="8459" max="8704" width="9.125" style="254"/>
    <col min="8705" max="8705" width="5.75" style="254" customWidth="1"/>
    <col min="8706" max="8706" width="26.25" style="254" customWidth="1"/>
    <col min="8707" max="8707" width="8.75" style="254" customWidth="1"/>
    <col min="8708" max="8708" width="9" style="254" customWidth="1"/>
    <col min="8709" max="8709" width="8.75" style="254" customWidth="1"/>
    <col min="8710" max="8710" width="9.125" style="254" customWidth="1"/>
    <col min="8711" max="8711" width="9.25" style="254" customWidth="1"/>
    <col min="8712" max="8712" width="8.25" style="254" customWidth="1"/>
    <col min="8713" max="8713" width="32.375" style="254" customWidth="1"/>
    <col min="8714" max="8714" width="21.25" style="254" customWidth="1"/>
    <col min="8715" max="8960" width="9.125" style="254"/>
    <col min="8961" max="8961" width="5.75" style="254" customWidth="1"/>
    <col min="8962" max="8962" width="26.25" style="254" customWidth="1"/>
    <col min="8963" max="8963" width="8.75" style="254" customWidth="1"/>
    <col min="8964" max="8964" width="9" style="254" customWidth="1"/>
    <col min="8965" max="8965" width="8.75" style="254" customWidth="1"/>
    <col min="8966" max="8966" width="9.125" style="254" customWidth="1"/>
    <col min="8967" max="8967" width="9.25" style="254" customWidth="1"/>
    <col min="8968" max="8968" width="8.25" style="254" customWidth="1"/>
    <col min="8969" max="8969" width="32.375" style="254" customWidth="1"/>
    <col min="8970" max="8970" width="21.25" style="254" customWidth="1"/>
    <col min="8971" max="9216" width="9.125" style="254"/>
    <col min="9217" max="9217" width="5.75" style="254" customWidth="1"/>
    <col min="9218" max="9218" width="26.25" style="254" customWidth="1"/>
    <col min="9219" max="9219" width="8.75" style="254" customWidth="1"/>
    <col min="9220" max="9220" width="9" style="254" customWidth="1"/>
    <col min="9221" max="9221" width="8.75" style="254" customWidth="1"/>
    <col min="9222" max="9222" width="9.125" style="254" customWidth="1"/>
    <col min="9223" max="9223" width="9.25" style="254" customWidth="1"/>
    <col min="9224" max="9224" width="8.25" style="254" customWidth="1"/>
    <col min="9225" max="9225" width="32.375" style="254" customWidth="1"/>
    <col min="9226" max="9226" width="21.25" style="254" customWidth="1"/>
    <col min="9227" max="9472" width="9.125" style="254"/>
    <col min="9473" max="9473" width="5.75" style="254" customWidth="1"/>
    <col min="9474" max="9474" width="26.25" style="254" customWidth="1"/>
    <col min="9475" max="9475" width="8.75" style="254" customWidth="1"/>
    <col min="9476" max="9476" width="9" style="254" customWidth="1"/>
    <col min="9477" max="9477" width="8.75" style="254" customWidth="1"/>
    <col min="9478" max="9478" width="9.125" style="254" customWidth="1"/>
    <col min="9479" max="9479" width="9.25" style="254" customWidth="1"/>
    <col min="9480" max="9480" width="8.25" style="254" customWidth="1"/>
    <col min="9481" max="9481" width="32.375" style="254" customWidth="1"/>
    <col min="9482" max="9482" width="21.25" style="254" customWidth="1"/>
    <col min="9483" max="9728" width="9.125" style="254"/>
    <col min="9729" max="9729" width="5.75" style="254" customWidth="1"/>
    <col min="9730" max="9730" width="26.25" style="254" customWidth="1"/>
    <col min="9731" max="9731" width="8.75" style="254" customWidth="1"/>
    <col min="9732" max="9732" width="9" style="254" customWidth="1"/>
    <col min="9733" max="9733" width="8.75" style="254" customWidth="1"/>
    <col min="9734" max="9734" width="9.125" style="254" customWidth="1"/>
    <col min="9735" max="9735" width="9.25" style="254" customWidth="1"/>
    <col min="9736" max="9736" width="8.25" style="254" customWidth="1"/>
    <col min="9737" max="9737" width="32.375" style="254" customWidth="1"/>
    <col min="9738" max="9738" width="21.25" style="254" customWidth="1"/>
    <col min="9739" max="9984" width="9.125" style="254"/>
    <col min="9985" max="9985" width="5.75" style="254" customWidth="1"/>
    <col min="9986" max="9986" width="26.25" style="254" customWidth="1"/>
    <col min="9987" max="9987" width="8.75" style="254" customWidth="1"/>
    <col min="9988" max="9988" width="9" style="254" customWidth="1"/>
    <col min="9989" max="9989" width="8.75" style="254" customWidth="1"/>
    <col min="9990" max="9990" width="9.125" style="254" customWidth="1"/>
    <col min="9991" max="9991" width="9.25" style="254" customWidth="1"/>
    <col min="9992" max="9992" width="8.25" style="254" customWidth="1"/>
    <col min="9993" max="9993" width="32.375" style="254" customWidth="1"/>
    <col min="9994" max="9994" width="21.25" style="254" customWidth="1"/>
    <col min="9995" max="10240" width="9.125" style="254"/>
    <col min="10241" max="10241" width="5.75" style="254" customWidth="1"/>
    <col min="10242" max="10242" width="26.25" style="254" customWidth="1"/>
    <col min="10243" max="10243" width="8.75" style="254" customWidth="1"/>
    <col min="10244" max="10244" width="9" style="254" customWidth="1"/>
    <col min="10245" max="10245" width="8.75" style="254" customWidth="1"/>
    <col min="10246" max="10246" width="9.125" style="254" customWidth="1"/>
    <col min="10247" max="10247" width="9.25" style="254" customWidth="1"/>
    <col min="10248" max="10248" width="8.25" style="254" customWidth="1"/>
    <col min="10249" max="10249" width="32.375" style="254" customWidth="1"/>
    <col min="10250" max="10250" width="21.25" style="254" customWidth="1"/>
    <col min="10251" max="10496" width="9.125" style="254"/>
    <col min="10497" max="10497" width="5.75" style="254" customWidth="1"/>
    <col min="10498" max="10498" width="26.25" style="254" customWidth="1"/>
    <col min="10499" max="10499" width="8.75" style="254" customWidth="1"/>
    <col min="10500" max="10500" width="9" style="254" customWidth="1"/>
    <col min="10501" max="10501" width="8.75" style="254" customWidth="1"/>
    <col min="10502" max="10502" width="9.125" style="254" customWidth="1"/>
    <col min="10503" max="10503" width="9.25" style="254" customWidth="1"/>
    <col min="10504" max="10504" width="8.25" style="254" customWidth="1"/>
    <col min="10505" max="10505" width="32.375" style="254" customWidth="1"/>
    <col min="10506" max="10506" width="21.25" style="254" customWidth="1"/>
    <col min="10507" max="10752" width="9.125" style="254"/>
    <col min="10753" max="10753" width="5.75" style="254" customWidth="1"/>
    <col min="10754" max="10754" width="26.25" style="254" customWidth="1"/>
    <col min="10755" max="10755" width="8.75" style="254" customWidth="1"/>
    <col min="10756" max="10756" width="9" style="254" customWidth="1"/>
    <col min="10757" max="10757" width="8.75" style="254" customWidth="1"/>
    <col min="10758" max="10758" width="9.125" style="254" customWidth="1"/>
    <col min="10759" max="10759" width="9.25" style="254" customWidth="1"/>
    <col min="10760" max="10760" width="8.25" style="254" customWidth="1"/>
    <col min="10761" max="10761" width="32.375" style="254" customWidth="1"/>
    <col min="10762" max="10762" width="21.25" style="254" customWidth="1"/>
    <col min="10763" max="11008" width="9.125" style="254"/>
    <col min="11009" max="11009" width="5.75" style="254" customWidth="1"/>
    <col min="11010" max="11010" width="26.25" style="254" customWidth="1"/>
    <col min="11011" max="11011" width="8.75" style="254" customWidth="1"/>
    <col min="11012" max="11012" width="9" style="254" customWidth="1"/>
    <col min="11013" max="11013" width="8.75" style="254" customWidth="1"/>
    <col min="11014" max="11014" width="9.125" style="254" customWidth="1"/>
    <col min="11015" max="11015" width="9.25" style="254" customWidth="1"/>
    <col min="11016" max="11016" width="8.25" style="254" customWidth="1"/>
    <col min="11017" max="11017" width="32.375" style="254" customWidth="1"/>
    <col min="11018" max="11018" width="21.25" style="254" customWidth="1"/>
    <col min="11019" max="11264" width="9.125" style="254"/>
    <col min="11265" max="11265" width="5.75" style="254" customWidth="1"/>
    <col min="11266" max="11266" width="26.25" style="254" customWidth="1"/>
    <col min="11267" max="11267" width="8.75" style="254" customWidth="1"/>
    <col min="11268" max="11268" width="9" style="254" customWidth="1"/>
    <col min="11269" max="11269" width="8.75" style="254" customWidth="1"/>
    <col min="11270" max="11270" width="9.125" style="254" customWidth="1"/>
    <col min="11271" max="11271" width="9.25" style="254" customWidth="1"/>
    <col min="11272" max="11272" width="8.25" style="254" customWidth="1"/>
    <col min="11273" max="11273" width="32.375" style="254" customWidth="1"/>
    <col min="11274" max="11274" width="21.25" style="254" customWidth="1"/>
    <col min="11275" max="11520" width="9.125" style="254"/>
    <col min="11521" max="11521" width="5.75" style="254" customWidth="1"/>
    <col min="11522" max="11522" width="26.25" style="254" customWidth="1"/>
    <col min="11523" max="11523" width="8.75" style="254" customWidth="1"/>
    <col min="11524" max="11524" width="9" style="254" customWidth="1"/>
    <col min="11525" max="11525" width="8.75" style="254" customWidth="1"/>
    <col min="11526" max="11526" width="9.125" style="254" customWidth="1"/>
    <col min="11527" max="11527" width="9.25" style="254" customWidth="1"/>
    <col min="11528" max="11528" width="8.25" style="254" customWidth="1"/>
    <col min="11529" max="11529" width="32.375" style="254" customWidth="1"/>
    <col min="11530" max="11530" width="21.25" style="254" customWidth="1"/>
    <col min="11531" max="11776" width="9.125" style="254"/>
    <col min="11777" max="11777" width="5.75" style="254" customWidth="1"/>
    <col min="11778" max="11778" width="26.25" style="254" customWidth="1"/>
    <col min="11779" max="11779" width="8.75" style="254" customWidth="1"/>
    <col min="11780" max="11780" width="9" style="254" customWidth="1"/>
    <col min="11781" max="11781" width="8.75" style="254" customWidth="1"/>
    <col min="11782" max="11782" width="9.125" style="254" customWidth="1"/>
    <col min="11783" max="11783" width="9.25" style="254" customWidth="1"/>
    <col min="11784" max="11784" width="8.25" style="254" customWidth="1"/>
    <col min="11785" max="11785" width="32.375" style="254" customWidth="1"/>
    <col min="11786" max="11786" width="21.25" style="254" customWidth="1"/>
    <col min="11787" max="12032" width="9.125" style="254"/>
    <col min="12033" max="12033" width="5.75" style="254" customWidth="1"/>
    <col min="12034" max="12034" width="26.25" style="254" customWidth="1"/>
    <col min="12035" max="12035" width="8.75" style="254" customWidth="1"/>
    <col min="12036" max="12036" width="9" style="254" customWidth="1"/>
    <col min="12037" max="12037" width="8.75" style="254" customWidth="1"/>
    <col min="12038" max="12038" width="9.125" style="254" customWidth="1"/>
    <col min="12039" max="12039" width="9.25" style="254" customWidth="1"/>
    <col min="12040" max="12040" width="8.25" style="254" customWidth="1"/>
    <col min="12041" max="12041" width="32.375" style="254" customWidth="1"/>
    <col min="12042" max="12042" width="21.25" style="254" customWidth="1"/>
    <col min="12043" max="12288" width="9.125" style="254"/>
    <col min="12289" max="12289" width="5.75" style="254" customWidth="1"/>
    <col min="12290" max="12290" width="26.25" style="254" customWidth="1"/>
    <col min="12291" max="12291" width="8.75" style="254" customWidth="1"/>
    <col min="12292" max="12292" width="9" style="254" customWidth="1"/>
    <col min="12293" max="12293" width="8.75" style="254" customWidth="1"/>
    <col min="12294" max="12294" width="9.125" style="254" customWidth="1"/>
    <col min="12295" max="12295" width="9.25" style="254" customWidth="1"/>
    <col min="12296" max="12296" width="8.25" style="254" customWidth="1"/>
    <col min="12297" max="12297" width="32.375" style="254" customWidth="1"/>
    <col min="12298" max="12298" width="21.25" style="254" customWidth="1"/>
    <col min="12299" max="12544" width="9.125" style="254"/>
    <col min="12545" max="12545" width="5.75" style="254" customWidth="1"/>
    <col min="12546" max="12546" width="26.25" style="254" customWidth="1"/>
    <col min="12547" max="12547" width="8.75" style="254" customWidth="1"/>
    <col min="12548" max="12548" width="9" style="254" customWidth="1"/>
    <col min="12549" max="12549" width="8.75" style="254" customWidth="1"/>
    <col min="12550" max="12550" width="9.125" style="254" customWidth="1"/>
    <col min="12551" max="12551" width="9.25" style="254" customWidth="1"/>
    <col min="12552" max="12552" width="8.25" style="254" customWidth="1"/>
    <col min="12553" max="12553" width="32.375" style="254" customWidth="1"/>
    <col min="12554" max="12554" width="21.25" style="254" customWidth="1"/>
    <col min="12555" max="12800" width="9.125" style="254"/>
    <col min="12801" max="12801" width="5.75" style="254" customWidth="1"/>
    <col min="12802" max="12802" width="26.25" style="254" customWidth="1"/>
    <col min="12803" max="12803" width="8.75" style="254" customWidth="1"/>
    <col min="12804" max="12804" width="9" style="254" customWidth="1"/>
    <col min="12805" max="12805" width="8.75" style="254" customWidth="1"/>
    <col min="12806" max="12806" width="9.125" style="254" customWidth="1"/>
    <col min="12807" max="12807" width="9.25" style="254" customWidth="1"/>
    <col min="12808" max="12808" width="8.25" style="254" customWidth="1"/>
    <col min="12809" max="12809" width="32.375" style="254" customWidth="1"/>
    <col min="12810" max="12810" width="21.25" style="254" customWidth="1"/>
    <col min="12811" max="13056" width="9.125" style="254"/>
    <col min="13057" max="13057" width="5.75" style="254" customWidth="1"/>
    <col min="13058" max="13058" width="26.25" style="254" customWidth="1"/>
    <col min="13059" max="13059" width="8.75" style="254" customWidth="1"/>
    <col min="13060" max="13060" width="9" style="254" customWidth="1"/>
    <col min="13061" max="13061" width="8.75" style="254" customWidth="1"/>
    <col min="13062" max="13062" width="9.125" style="254" customWidth="1"/>
    <col min="13063" max="13063" width="9.25" style="254" customWidth="1"/>
    <col min="13064" max="13064" width="8.25" style="254" customWidth="1"/>
    <col min="13065" max="13065" width="32.375" style="254" customWidth="1"/>
    <col min="13066" max="13066" width="21.25" style="254" customWidth="1"/>
    <col min="13067" max="13312" width="9.125" style="254"/>
    <col min="13313" max="13313" width="5.75" style="254" customWidth="1"/>
    <col min="13314" max="13314" width="26.25" style="254" customWidth="1"/>
    <col min="13315" max="13315" width="8.75" style="254" customWidth="1"/>
    <col min="13316" max="13316" width="9" style="254" customWidth="1"/>
    <col min="13317" max="13317" width="8.75" style="254" customWidth="1"/>
    <col min="13318" max="13318" width="9.125" style="254" customWidth="1"/>
    <col min="13319" max="13319" width="9.25" style="254" customWidth="1"/>
    <col min="13320" max="13320" width="8.25" style="254" customWidth="1"/>
    <col min="13321" max="13321" width="32.375" style="254" customWidth="1"/>
    <col min="13322" max="13322" width="21.25" style="254" customWidth="1"/>
    <col min="13323" max="13568" width="9.125" style="254"/>
    <col min="13569" max="13569" width="5.75" style="254" customWidth="1"/>
    <col min="13570" max="13570" width="26.25" style="254" customWidth="1"/>
    <col min="13571" max="13571" width="8.75" style="254" customWidth="1"/>
    <col min="13572" max="13572" width="9" style="254" customWidth="1"/>
    <col min="13573" max="13573" width="8.75" style="254" customWidth="1"/>
    <col min="13574" max="13574" width="9.125" style="254" customWidth="1"/>
    <col min="13575" max="13575" width="9.25" style="254" customWidth="1"/>
    <col min="13576" max="13576" width="8.25" style="254" customWidth="1"/>
    <col min="13577" max="13577" width="32.375" style="254" customWidth="1"/>
    <col min="13578" max="13578" width="21.25" style="254" customWidth="1"/>
    <col min="13579" max="13824" width="9.125" style="254"/>
    <col min="13825" max="13825" width="5.75" style="254" customWidth="1"/>
    <col min="13826" max="13826" width="26.25" style="254" customWidth="1"/>
    <col min="13827" max="13827" width="8.75" style="254" customWidth="1"/>
    <col min="13828" max="13828" width="9" style="254" customWidth="1"/>
    <col min="13829" max="13829" width="8.75" style="254" customWidth="1"/>
    <col min="13830" max="13830" width="9.125" style="254" customWidth="1"/>
    <col min="13831" max="13831" width="9.25" style="254" customWidth="1"/>
    <col min="13832" max="13832" width="8.25" style="254" customWidth="1"/>
    <col min="13833" max="13833" width="32.375" style="254" customWidth="1"/>
    <col min="13834" max="13834" width="21.25" style="254" customWidth="1"/>
    <col min="13835" max="14080" width="9.125" style="254"/>
    <col min="14081" max="14081" width="5.75" style="254" customWidth="1"/>
    <col min="14082" max="14082" width="26.25" style="254" customWidth="1"/>
    <col min="14083" max="14083" width="8.75" style="254" customWidth="1"/>
    <col min="14084" max="14084" width="9" style="254" customWidth="1"/>
    <col min="14085" max="14085" width="8.75" style="254" customWidth="1"/>
    <col min="14086" max="14086" width="9.125" style="254" customWidth="1"/>
    <col min="14087" max="14087" width="9.25" style="254" customWidth="1"/>
    <col min="14088" max="14088" width="8.25" style="254" customWidth="1"/>
    <col min="14089" max="14089" width="32.375" style="254" customWidth="1"/>
    <col min="14090" max="14090" width="21.25" style="254" customWidth="1"/>
    <col min="14091" max="14336" width="9.125" style="254"/>
    <col min="14337" max="14337" width="5.75" style="254" customWidth="1"/>
    <col min="14338" max="14338" width="26.25" style="254" customWidth="1"/>
    <col min="14339" max="14339" width="8.75" style="254" customWidth="1"/>
    <col min="14340" max="14340" width="9" style="254" customWidth="1"/>
    <col min="14341" max="14341" width="8.75" style="254" customWidth="1"/>
    <col min="14342" max="14342" width="9.125" style="254" customWidth="1"/>
    <col min="14343" max="14343" width="9.25" style="254" customWidth="1"/>
    <col min="14344" max="14344" width="8.25" style="254" customWidth="1"/>
    <col min="14345" max="14345" width="32.375" style="254" customWidth="1"/>
    <col min="14346" max="14346" width="21.25" style="254" customWidth="1"/>
    <col min="14347" max="14592" width="9.125" style="254"/>
    <col min="14593" max="14593" width="5.75" style="254" customWidth="1"/>
    <col min="14594" max="14594" width="26.25" style="254" customWidth="1"/>
    <col min="14595" max="14595" width="8.75" style="254" customWidth="1"/>
    <col min="14596" max="14596" width="9" style="254" customWidth="1"/>
    <col min="14597" max="14597" width="8.75" style="254" customWidth="1"/>
    <col min="14598" max="14598" width="9.125" style="254" customWidth="1"/>
    <col min="14599" max="14599" width="9.25" style="254" customWidth="1"/>
    <col min="14600" max="14600" width="8.25" style="254" customWidth="1"/>
    <col min="14601" max="14601" width="32.375" style="254" customWidth="1"/>
    <col min="14602" max="14602" width="21.25" style="254" customWidth="1"/>
    <col min="14603" max="14848" width="9.125" style="254"/>
    <col min="14849" max="14849" width="5.75" style="254" customWidth="1"/>
    <col min="14850" max="14850" width="26.25" style="254" customWidth="1"/>
    <col min="14851" max="14851" width="8.75" style="254" customWidth="1"/>
    <col min="14852" max="14852" width="9" style="254" customWidth="1"/>
    <col min="14853" max="14853" width="8.75" style="254" customWidth="1"/>
    <col min="14854" max="14854" width="9.125" style="254" customWidth="1"/>
    <col min="14855" max="14855" width="9.25" style="254" customWidth="1"/>
    <col min="14856" max="14856" width="8.25" style="254" customWidth="1"/>
    <col min="14857" max="14857" width="32.375" style="254" customWidth="1"/>
    <col min="14858" max="14858" width="21.25" style="254" customWidth="1"/>
    <col min="14859" max="15104" width="9.125" style="254"/>
    <col min="15105" max="15105" width="5.75" style="254" customWidth="1"/>
    <col min="15106" max="15106" width="26.25" style="254" customWidth="1"/>
    <col min="15107" max="15107" width="8.75" style="254" customWidth="1"/>
    <col min="15108" max="15108" width="9" style="254" customWidth="1"/>
    <col min="15109" max="15109" width="8.75" style="254" customWidth="1"/>
    <col min="15110" max="15110" width="9.125" style="254" customWidth="1"/>
    <col min="15111" max="15111" width="9.25" style="254" customWidth="1"/>
    <col min="15112" max="15112" width="8.25" style="254" customWidth="1"/>
    <col min="15113" max="15113" width="32.375" style="254" customWidth="1"/>
    <col min="15114" max="15114" width="21.25" style="254" customWidth="1"/>
    <col min="15115" max="15360" width="9.125" style="254"/>
    <col min="15361" max="15361" width="5.75" style="254" customWidth="1"/>
    <col min="15362" max="15362" width="26.25" style="254" customWidth="1"/>
    <col min="15363" max="15363" width="8.75" style="254" customWidth="1"/>
    <col min="15364" max="15364" width="9" style="254" customWidth="1"/>
    <col min="15365" max="15365" width="8.75" style="254" customWidth="1"/>
    <col min="15366" max="15366" width="9.125" style="254" customWidth="1"/>
    <col min="15367" max="15367" width="9.25" style="254" customWidth="1"/>
    <col min="15368" max="15368" width="8.25" style="254" customWidth="1"/>
    <col min="15369" max="15369" width="32.375" style="254" customWidth="1"/>
    <col min="15370" max="15370" width="21.25" style="254" customWidth="1"/>
    <col min="15371" max="15616" width="9.125" style="254"/>
    <col min="15617" max="15617" width="5.75" style="254" customWidth="1"/>
    <col min="15618" max="15618" width="26.25" style="254" customWidth="1"/>
    <col min="15619" max="15619" width="8.75" style="254" customWidth="1"/>
    <col min="15620" max="15620" width="9" style="254" customWidth="1"/>
    <col min="15621" max="15621" width="8.75" style="254" customWidth="1"/>
    <col min="15622" max="15622" width="9.125" style="254" customWidth="1"/>
    <col min="15623" max="15623" width="9.25" style="254" customWidth="1"/>
    <col min="15624" max="15624" width="8.25" style="254" customWidth="1"/>
    <col min="15625" max="15625" width="32.375" style="254" customWidth="1"/>
    <col min="15626" max="15626" width="21.25" style="254" customWidth="1"/>
    <col min="15627" max="15872" width="9.125" style="254"/>
    <col min="15873" max="15873" width="5.75" style="254" customWidth="1"/>
    <col min="15874" max="15874" width="26.25" style="254" customWidth="1"/>
    <col min="15875" max="15875" width="8.75" style="254" customWidth="1"/>
    <col min="15876" max="15876" width="9" style="254" customWidth="1"/>
    <col min="15877" max="15877" width="8.75" style="254" customWidth="1"/>
    <col min="15878" max="15878" width="9.125" style="254" customWidth="1"/>
    <col min="15879" max="15879" width="9.25" style="254" customWidth="1"/>
    <col min="15880" max="15880" width="8.25" style="254" customWidth="1"/>
    <col min="15881" max="15881" width="32.375" style="254" customWidth="1"/>
    <col min="15882" max="15882" width="21.25" style="254" customWidth="1"/>
    <col min="15883" max="16128" width="9.125" style="254"/>
    <col min="16129" max="16129" width="5.75" style="254" customWidth="1"/>
    <col min="16130" max="16130" width="26.25" style="254" customWidth="1"/>
    <col min="16131" max="16131" width="8.75" style="254" customWidth="1"/>
    <col min="16132" max="16132" width="9" style="254" customWidth="1"/>
    <col min="16133" max="16133" width="8.75" style="254" customWidth="1"/>
    <col min="16134" max="16134" width="9.125" style="254" customWidth="1"/>
    <col min="16135" max="16135" width="9.25" style="254" customWidth="1"/>
    <col min="16136" max="16136" width="8.25" style="254" customWidth="1"/>
    <col min="16137" max="16137" width="32.375" style="254" customWidth="1"/>
    <col min="16138" max="16138" width="21.25" style="254" customWidth="1"/>
    <col min="16139" max="16384" width="9.125" style="254"/>
  </cols>
  <sheetData>
    <row r="1" spans="1:10" ht="18.75" x14ac:dyDescent="0.2">
      <c r="A1" s="668" t="s">
        <v>3517</v>
      </c>
      <c r="B1" s="668"/>
      <c r="C1" s="668"/>
      <c r="D1" s="668"/>
      <c r="E1" s="668"/>
      <c r="F1" s="668"/>
      <c r="G1" s="668"/>
      <c r="H1" s="668"/>
      <c r="I1" s="668"/>
      <c r="J1" s="668"/>
    </row>
    <row r="2" spans="1:10" ht="18.75" customHeight="1" x14ac:dyDescent="0.2">
      <c r="A2" s="637" t="s">
        <v>3566</v>
      </c>
      <c r="B2" s="637"/>
      <c r="C2" s="637"/>
      <c r="D2" s="637"/>
      <c r="E2" s="637"/>
      <c r="F2" s="637"/>
      <c r="G2" s="637"/>
      <c r="H2" s="637"/>
      <c r="I2" s="637"/>
      <c r="J2" s="637"/>
    </row>
    <row r="3" spans="1:10" s="255" customFormat="1" ht="87.75" customHeight="1" x14ac:dyDescent="0.2">
      <c r="A3" s="670" t="s">
        <v>266</v>
      </c>
      <c r="B3" s="670" t="s">
        <v>117</v>
      </c>
      <c r="C3" s="680" t="s">
        <v>2291</v>
      </c>
      <c r="D3" s="681"/>
      <c r="E3" s="680" t="s">
        <v>2292</v>
      </c>
      <c r="F3" s="680"/>
      <c r="G3" s="680" t="s">
        <v>2293</v>
      </c>
      <c r="H3" s="680"/>
      <c r="I3" s="682" t="s">
        <v>2294</v>
      </c>
      <c r="J3" s="682" t="s">
        <v>2295</v>
      </c>
    </row>
    <row r="4" spans="1:10" s="255" customFormat="1" ht="40.5" customHeight="1" x14ac:dyDescent="0.2">
      <c r="A4" s="670"/>
      <c r="B4" s="670"/>
      <c r="C4" s="253" t="s">
        <v>2296</v>
      </c>
      <c r="D4" s="253" t="s">
        <v>2297</v>
      </c>
      <c r="E4" s="253" t="s">
        <v>2298</v>
      </c>
      <c r="F4" s="253" t="s">
        <v>2297</v>
      </c>
      <c r="G4" s="253" t="s">
        <v>2298</v>
      </c>
      <c r="H4" s="253" t="s">
        <v>2297</v>
      </c>
      <c r="I4" s="683"/>
      <c r="J4" s="683"/>
    </row>
    <row r="5" spans="1:10" s="384" customFormat="1" x14ac:dyDescent="0.2">
      <c r="A5" s="457">
        <v>1</v>
      </c>
      <c r="B5" s="458" t="s">
        <v>2299</v>
      </c>
      <c r="C5" s="459">
        <f t="shared" ref="C5:H5" si="0">SUM(C6,C20,C32,C47,C50,C55,C63,C71,C73,C95,C108,C113,C118,C142,C149,C157,C174,C180,C198,C200,C213,C218,C224,C229,C247,C255,C260)</f>
        <v>5509</v>
      </c>
      <c r="D5" s="459">
        <f t="shared" si="0"/>
        <v>23202</v>
      </c>
      <c r="E5" s="459">
        <f t="shared" si="0"/>
        <v>2312</v>
      </c>
      <c r="F5" s="459">
        <f t="shared" si="0"/>
        <v>10254</v>
      </c>
      <c r="G5" s="459">
        <f t="shared" si="0"/>
        <v>3197</v>
      </c>
      <c r="H5" s="459">
        <f t="shared" si="0"/>
        <v>13238</v>
      </c>
      <c r="I5" s="458"/>
      <c r="J5" s="458"/>
    </row>
    <row r="6" spans="1:10" s="384" customFormat="1" hidden="1" x14ac:dyDescent="0.2">
      <c r="A6" s="457">
        <v>1</v>
      </c>
      <c r="B6" s="460" t="s">
        <v>2300</v>
      </c>
      <c r="C6" s="461">
        <v>150</v>
      </c>
      <c r="D6" s="461">
        <v>510</v>
      </c>
      <c r="E6" s="461">
        <v>83</v>
      </c>
      <c r="F6" s="461">
        <v>240</v>
      </c>
      <c r="G6" s="461">
        <v>67</v>
      </c>
      <c r="H6" s="461">
        <v>270</v>
      </c>
      <c r="I6" s="460" t="s">
        <v>2300</v>
      </c>
      <c r="J6" s="460"/>
    </row>
    <row r="7" spans="1:10" s="384" customFormat="1" hidden="1" x14ac:dyDescent="0.2">
      <c r="A7" s="462"/>
      <c r="B7" s="463" t="s">
        <v>475</v>
      </c>
      <c r="C7" s="464">
        <v>7</v>
      </c>
      <c r="D7" s="464">
        <v>18</v>
      </c>
      <c r="E7" s="464">
        <v>3</v>
      </c>
      <c r="F7" s="464">
        <v>9</v>
      </c>
      <c r="G7" s="464">
        <v>4</v>
      </c>
      <c r="H7" s="464">
        <v>9</v>
      </c>
      <c r="I7" s="463" t="s">
        <v>2301</v>
      </c>
      <c r="J7" s="463" t="s">
        <v>3229</v>
      </c>
    </row>
    <row r="8" spans="1:10" s="384" customFormat="1" hidden="1" x14ac:dyDescent="0.2">
      <c r="A8" s="462"/>
      <c r="B8" s="463" t="s">
        <v>477</v>
      </c>
      <c r="C8" s="464">
        <v>9</v>
      </c>
      <c r="D8" s="464">
        <v>28</v>
      </c>
      <c r="E8" s="464">
        <v>4</v>
      </c>
      <c r="F8" s="464">
        <v>14</v>
      </c>
      <c r="G8" s="464">
        <v>5</v>
      </c>
      <c r="H8" s="464">
        <v>14</v>
      </c>
      <c r="I8" s="463" t="s">
        <v>2302</v>
      </c>
      <c r="J8" s="463" t="s">
        <v>3229</v>
      </c>
    </row>
    <row r="9" spans="1:10" s="384" customFormat="1" hidden="1" x14ac:dyDescent="0.2">
      <c r="A9" s="462"/>
      <c r="B9" s="463" t="s">
        <v>479</v>
      </c>
      <c r="C9" s="464">
        <v>7</v>
      </c>
      <c r="D9" s="464">
        <v>24</v>
      </c>
      <c r="E9" s="464">
        <v>3</v>
      </c>
      <c r="F9" s="464">
        <v>13</v>
      </c>
      <c r="G9" s="464">
        <v>4</v>
      </c>
      <c r="H9" s="464">
        <v>11</v>
      </c>
      <c r="I9" s="463" t="s">
        <v>1438</v>
      </c>
      <c r="J9" s="463" t="s">
        <v>3229</v>
      </c>
    </row>
    <row r="10" spans="1:10" s="384" customFormat="1" hidden="1" x14ac:dyDescent="0.2">
      <c r="A10" s="462"/>
      <c r="B10" s="463" t="s">
        <v>495</v>
      </c>
      <c r="C10" s="464">
        <v>14</v>
      </c>
      <c r="D10" s="464">
        <v>42</v>
      </c>
      <c r="E10" s="464">
        <v>8</v>
      </c>
      <c r="F10" s="464">
        <v>22</v>
      </c>
      <c r="G10" s="464">
        <v>6</v>
      </c>
      <c r="H10" s="464">
        <v>20</v>
      </c>
      <c r="I10" s="463" t="s">
        <v>2303</v>
      </c>
      <c r="J10" s="463" t="s">
        <v>3230</v>
      </c>
    </row>
    <row r="11" spans="1:10" s="384" customFormat="1" hidden="1" x14ac:dyDescent="0.2">
      <c r="A11" s="462"/>
      <c r="B11" s="463" t="s">
        <v>480</v>
      </c>
      <c r="C11" s="464">
        <v>8</v>
      </c>
      <c r="D11" s="464">
        <v>22</v>
      </c>
      <c r="E11" s="464">
        <v>3</v>
      </c>
      <c r="F11" s="464">
        <v>11</v>
      </c>
      <c r="G11" s="464">
        <v>5</v>
      </c>
      <c r="H11" s="464">
        <v>11</v>
      </c>
      <c r="I11" s="463" t="s">
        <v>496</v>
      </c>
      <c r="J11" s="463" t="s">
        <v>3230</v>
      </c>
    </row>
    <row r="12" spans="1:10" s="384" customFormat="1" hidden="1" x14ac:dyDescent="0.2">
      <c r="A12" s="462"/>
      <c r="B12" s="463" t="s">
        <v>482</v>
      </c>
      <c r="C12" s="464">
        <v>11</v>
      </c>
      <c r="D12" s="464">
        <v>46</v>
      </c>
      <c r="E12" s="464">
        <v>6</v>
      </c>
      <c r="F12" s="464">
        <v>23</v>
      </c>
      <c r="G12" s="464">
        <v>5</v>
      </c>
      <c r="H12" s="464">
        <v>23</v>
      </c>
      <c r="I12" s="463" t="s">
        <v>2304</v>
      </c>
      <c r="J12" s="463" t="s">
        <v>3230</v>
      </c>
    </row>
    <row r="13" spans="1:10" s="384" customFormat="1" hidden="1" x14ac:dyDescent="0.2">
      <c r="A13" s="462"/>
      <c r="B13" s="463" t="s">
        <v>497</v>
      </c>
      <c r="C13" s="464">
        <v>16</v>
      </c>
      <c r="D13" s="464">
        <v>54</v>
      </c>
      <c r="E13" s="464">
        <v>11</v>
      </c>
      <c r="F13" s="464">
        <v>27</v>
      </c>
      <c r="G13" s="464">
        <v>5</v>
      </c>
      <c r="H13" s="464">
        <v>27</v>
      </c>
      <c r="I13" s="463" t="s">
        <v>2305</v>
      </c>
      <c r="J13" s="463" t="s">
        <v>3230</v>
      </c>
    </row>
    <row r="14" spans="1:10" s="384" customFormat="1" hidden="1" x14ac:dyDescent="0.2">
      <c r="A14" s="462"/>
      <c r="B14" s="463" t="s">
        <v>484</v>
      </c>
      <c r="C14" s="464">
        <v>24</v>
      </c>
      <c r="D14" s="464">
        <v>64</v>
      </c>
      <c r="E14" s="464">
        <v>17</v>
      </c>
      <c r="F14" s="464">
        <v>22</v>
      </c>
      <c r="G14" s="464">
        <v>7</v>
      </c>
      <c r="H14" s="464">
        <v>42</v>
      </c>
      <c r="I14" s="463" t="s">
        <v>2306</v>
      </c>
      <c r="J14" s="463" t="s">
        <v>3230</v>
      </c>
    </row>
    <row r="15" spans="1:10" s="384" customFormat="1" hidden="1" x14ac:dyDescent="0.2">
      <c r="A15" s="462"/>
      <c r="B15" s="463" t="s">
        <v>498</v>
      </c>
      <c r="C15" s="464">
        <v>8</v>
      </c>
      <c r="D15" s="464">
        <v>24</v>
      </c>
      <c r="E15" s="464">
        <v>3</v>
      </c>
      <c r="F15" s="464">
        <v>12</v>
      </c>
      <c r="G15" s="464">
        <v>5</v>
      </c>
      <c r="H15" s="464">
        <v>12</v>
      </c>
      <c r="I15" s="463" t="s">
        <v>499</v>
      </c>
      <c r="J15" s="463" t="s">
        <v>504</v>
      </c>
    </row>
    <row r="16" spans="1:10" s="384" customFormat="1" ht="31.5" hidden="1" x14ac:dyDescent="0.2">
      <c r="A16" s="462"/>
      <c r="B16" s="463" t="s">
        <v>500</v>
      </c>
      <c r="C16" s="464">
        <v>9</v>
      </c>
      <c r="D16" s="464">
        <v>12</v>
      </c>
      <c r="E16" s="464">
        <v>4</v>
      </c>
      <c r="F16" s="464">
        <v>6</v>
      </c>
      <c r="G16" s="464">
        <v>5</v>
      </c>
      <c r="H16" s="464">
        <v>6</v>
      </c>
      <c r="I16" s="463" t="s">
        <v>2307</v>
      </c>
      <c r="J16" s="463" t="s">
        <v>504</v>
      </c>
    </row>
    <row r="17" spans="1:10" s="384" customFormat="1" hidden="1" x14ac:dyDescent="0.2">
      <c r="A17" s="462"/>
      <c r="B17" s="463" t="s">
        <v>486</v>
      </c>
      <c r="C17" s="464">
        <v>16</v>
      </c>
      <c r="D17" s="464">
        <v>82</v>
      </c>
      <c r="E17" s="464">
        <v>11</v>
      </c>
      <c r="F17" s="464">
        <v>41</v>
      </c>
      <c r="G17" s="464">
        <v>5</v>
      </c>
      <c r="H17" s="464">
        <v>41</v>
      </c>
      <c r="I17" s="463" t="s">
        <v>499</v>
      </c>
      <c r="J17" s="463" t="s">
        <v>504</v>
      </c>
    </row>
    <row r="18" spans="1:10" s="384" customFormat="1" hidden="1" x14ac:dyDescent="0.2">
      <c r="A18" s="462"/>
      <c r="B18" s="463" t="s">
        <v>487</v>
      </c>
      <c r="C18" s="464">
        <v>11</v>
      </c>
      <c r="D18" s="464">
        <v>52</v>
      </c>
      <c r="E18" s="464">
        <v>6</v>
      </c>
      <c r="F18" s="464">
        <v>26</v>
      </c>
      <c r="G18" s="464">
        <v>5</v>
      </c>
      <c r="H18" s="464">
        <v>26</v>
      </c>
      <c r="I18" s="463" t="s">
        <v>2308</v>
      </c>
      <c r="J18" s="463" t="s">
        <v>504</v>
      </c>
    </row>
    <row r="19" spans="1:10" s="384" customFormat="1" hidden="1" x14ac:dyDescent="0.2">
      <c r="A19" s="462"/>
      <c r="B19" s="463" t="s">
        <v>488</v>
      </c>
      <c r="C19" s="464">
        <v>10</v>
      </c>
      <c r="D19" s="464">
        <v>42</v>
      </c>
      <c r="E19" s="464">
        <v>4</v>
      </c>
      <c r="F19" s="464">
        <v>14</v>
      </c>
      <c r="G19" s="464">
        <v>6</v>
      </c>
      <c r="H19" s="464">
        <v>28</v>
      </c>
      <c r="I19" s="463" t="s">
        <v>2309</v>
      </c>
      <c r="J19" s="463" t="s">
        <v>504</v>
      </c>
    </row>
    <row r="20" spans="1:10" s="384" customFormat="1" hidden="1" x14ac:dyDescent="0.2">
      <c r="A20" s="457">
        <v>2</v>
      </c>
      <c r="B20" s="460" t="s">
        <v>582</v>
      </c>
      <c r="C20" s="461">
        <v>340</v>
      </c>
      <c r="D20" s="461">
        <v>1362</v>
      </c>
      <c r="E20" s="461">
        <v>170</v>
      </c>
      <c r="F20" s="461">
        <v>681</v>
      </c>
      <c r="G20" s="461">
        <v>170</v>
      </c>
      <c r="H20" s="461">
        <v>681</v>
      </c>
      <c r="I20" s="460" t="s">
        <v>582</v>
      </c>
      <c r="J20" s="460"/>
    </row>
    <row r="21" spans="1:10" s="384" customFormat="1" hidden="1" x14ac:dyDescent="0.2">
      <c r="A21" s="462"/>
      <c r="B21" s="463" t="s">
        <v>475</v>
      </c>
      <c r="C21" s="464">
        <v>38</v>
      </c>
      <c r="D21" s="464">
        <v>142</v>
      </c>
      <c r="E21" s="464">
        <v>19</v>
      </c>
      <c r="F21" s="464">
        <v>71</v>
      </c>
      <c r="G21" s="464">
        <v>19</v>
      </c>
      <c r="H21" s="464">
        <v>71</v>
      </c>
      <c r="I21" s="463" t="s">
        <v>2310</v>
      </c>
      <c r="J21" s="463" t="s">
        <v>3231</v>
      </c>
    </row>
    <row r="22" spans="1:10" s="384" customFormat="1" hidden="1" x14ac:dyDescent="0.2">
      <c r="A22" s="462"/>
      <c r="B22" s="463" t="s">
        <v>477</v>
      </c>
      <c r="C22" s="464">
        <v>14</v>
      </c>
      <c r="D22" s="464">
        <v>62</v>
      </c>
      <c r="E22" s="464">
        <v>7</v>
      </c>
      <c r="F22" s="464">
        <v>31</v>
      </c>
      <c r="G22" s="464">
        <v>7</v>
      </c>
      <c r="H22" s="464">
        <v>31</v>
      </c>
      <c r="I22" s="463" t="s">
        <v>2311</v>
      </c>
      <c r="J22" s="463" t="s">
        <v>3231</v>
      </c>
    </row>
    <row r="23" spans="1:10" s="384" customFormat="1" hidden="1" x14ac:dyDescent="0.2">
      <c r="A23" s="462"/>
      <c r="B23" s="463" t="s">
        <v>479</v>
      </c>
      <c r="C23" s="464">
        <v>32</v>
      </c>
      <c r="D23" s="464">
        <v>156</v>
      </c>
      <c r="E23" s="464">
        <v>16</v>
      </c>
      <c r="F23" s="464">
        <v>78</v>
      </c>
      <c r="G23" s="464">
        <v>16</v>
      </c>
      <c r="H23" s="464">
        <v>78</v>
      </c>
      <c r="I23" s="463" t="s">
        <v>2312</v>
      </c>
      <c r="J23" s="463" t="s">
        <v>3231</v>
      </c>
    </row>
    <row r="24" spans="1:10" s="384" customFormat="1" hidden="1" x14ac:dyDescent="0.2">
      <c r="A24" s="462"/>
      <c r="B24" s="463" t="s">
        <v>495</v>
      </c>
      <c r="C24" s="464">
        <v>38</v>
      </c>
      <c r="D24" s="464">
        <v>184</v>
      </c>
      <c r="E24" s="464">
        <v>19</v>
      </c>
      <c r="F24" s="464">
        <v>92</v>
      </c>
      <c r="G24" s="464">
        <v>19</v>
      </c>
      <c r="H24" s="464">
        <v>92</v>
      </c>
      <c r="I24" s="463" t="s">
        <v>2313</v>
      </c>
      <c r="J24" s="463" t="s">
        <v>476</v>
      </c>
    </row>
    <row r="25" spans="1:10" s="384" customFormat="1" hidden="1" x14ac:dyDescent="0.2">
      <c r="A25" s="462"/>
      <c r="B25" s="463" t="s">
        <v>480</v>
      </c>
      <c r="C25" s="464">
        <v>44</v>
      </c>
      <c r="D25" s="464">
        <v>172</v>
      </c>
      <c r="E25" s="464">
        <v>22</v>
      </c>
      <c r="F25" s="464">
        <v>86</v>
      </c>
      <c r="G25" s="464">
        <v>22</v>
      </c>
      <c r="H25" s="464">
        <v>86</v>
      </c>
      <c r="I25" s="463" t="s">
        <v>2314</v>
      </c>
      <c r="J25" s="463" t="s">
        <v>3231</v>
      </c>
    </row>
    <row r="26" spans="1:10" s="384" customFormat="1" hidden="1" x14ac:dyDescent="0.2">
      <c r="A26" s="462"/>
      <c r="B26" s="463" t="s">
        <v>482</v>
      </c>
      <c r="C26" s="464">
        <v>82</v>
      </c>
      <c r="D26" s="464">
        <v>248</v>
      </c>
      <c r="E26" s="464">
        <v>41</v>
      </c>
      <c r="F26" s="464">
        <v>124</v>
      </c>
      <c r="G26" s="464">
        <v>41</v>
      </c>
      <c r="H26" s="464">
        <v>124</v>
      </c>
      <c r="I26" s="463" t="s">
        <v>2315</v>
      </c>
      <c r="J26" s="463" t="s">
        <v>476</v>
      </c>
    </row>
    <row r="27" spans="1:10" s="384" customFormat="1" hidden="1" x14ac:dyDescent="0.2">
      <c r="A27" s="462"/>
      <c r="B27" s="463" t="s">
        <v>497</v>
      </c>
      <c r="C27" s="464">
        <v>30</v>
      </c>
      <c r="D27" s="464">
        <v>122</v>
      </c>
      <c r="E27" s="464">
        <v>15</v>
      </c>
      <c r="F27" s="464">
        <v>61</v>
      </c>
      <c r="G27" s="464">
        <v>15</v>
      </c>
      <c r="H27" s="464">
        <v>61</v>
      </c>
      <c r="I27" s="463" t="s">
        <v>2316</v>
      </c>
      <c r="J27" s="463" t="s">
        <v>476</v>
      </c>
    </row>
    <row r="28" spans="1:10" s="384" customFormat="1" hidden="1" x14ac:dyDescent="0.2">
      <c r="A28" s="462"/>
      <c r="B28" s="463" t="s">
        <v>484</v>
      </c>
      <c r="C28" s="464">
        <v>20</v>
      </c>
      <c r="D28" s="464">
        <v>90</v>
      </c>
      <c r="E28" s="464">
        <v>10</v>
      </c>
      <c r="F28" s="464">
        <v>45</v>
      </c>
      <c r="G28" s="464">
        <v>10</v>
      </c>
      <c r="H28" s="464">
        <v>45</v>
      </c>
      <c r="I28" s="463" t="s">
        <v>2317</v>
      </c>
      <c r="J28" s="463" t="s">
        <v>476</v>
      </c>
    </row>
    <row r="29" spans="1:10" s="384" customFormat="1" hidden="1" x14ac:dyDescent="0.2">
      <c r="A29" s="462"/>
      <c r="B29" s="463" t="s">
        <v>498</v>
      </c>
      <c r="C29" s="464">
        <v>8</v>
      </c>
      <c r="D29" s="464">
        <v>36</v>
      </c>
      <c r="E29" s="464">
        <v>4</v>
      </c>
      <c r="F29" s="464">
        <v>18</v>
      </c>
      <c r="G29" s="464">
        <v>4</v>
      </c>
      <c r="H29" s="464">
        <v>18</v>
      </c>
      <c r="I29" s="463" t="s">
        <v>2318</v>
      </c>
      <c r="J29" s="463" t="s">
        <v>476</v>
      </c>
    </row>
    <row r="30" spans="1:10" s="384" customFormat="1" hidden="1" x14ac:dyDescent="0.2">
      <c r="A30" s="462"/>
      <c r="B30" s="463" t="s">
        <v>500</v>
      </c>
      <c r="C30" s="464">
        <v>24</v>
      </c>
      <c r="D30" s="464">
        <v>98</v>
      </c>
      <c r="E30" s="464">
        <v>12</v>
      </c>
      <c r="F30" s="464">
        <v>49</v>
      </c>
      <c r="G30" s="464">
        <v>12</v>
      </c>
      <c r="H30" s="464">
        <v>49</v>
      </c>
      <c r="I30" s="463" t="s">
        <v>2319</v>
      </c>
      <c r="J30" s="463" t="s">
        <v>476</v>
      </c>
    </row>
    <row r="31" spans="1:10" s="384" customFormat="1" hidden="1" x14ac:dyDescent="0.2">
      <c r="A31" s="462"/>
      <c r="B31" s="463" t="s">
        <v>2320</v>
      </c>
      <c r="C31" s="464">
        <v>10</v>
      </c>
      <c r="D31" s="464">
        <v>52</v>
      </c>
      <c r="E31" s="464">
        <v>5</v>
      </c>
      <c r="F31" s="464">
        <v>26</v>
      </c>
      <c r="G31" s="464">
        <v>5</v>
      </c>
      <c r="H31" s="464">
        <v>26</v>
      </c>
      <c r="I31" s="463"/>
      <c r="J31" s="463"/>
    </row>
    <row r="32" spans="1:10" s="384" customFormat="1" hidden="1" x14ac:dyDescent="0.2">
      <c r="A32" s="457">
        <v>3</v>
      </c>
      <c r="B32" s="460" t="s">
        <v>501</v>
      </c>
      <c r="C32" s="461">
        <v>56</v>
      </c>
      <c r="D32" s="461">
        <v>232</v>
      </c>
      <c r="E32" s="461">
        <v>21</v>
      </c>
      <c r="F32" s="461">
        <v>96</v>
      </c>
      <c r="G32" s="461">
        <v>35</v>
      </c>
      <c r="H32" s="461">
        <v>136</v>
      </c>
      <c r="I32" s="460" t="s">
        <v>501</v>
      </c>
      <c r="J32" s="460"/>
    </row>
    <row r="33" spans="1:10" s="384" customFormat="1" ht="31.5" hidden="1" x14ac:dyDescent="0.2">
      <c r="A33" s="462"/>
      <c r="B33" s="463" t="s">
        <v>475</v>
      </c>
      <c r="C33" s="464">
        <v>2</v>
      </c>
      <c r="D33" s="464">
        <v>9</v>
      </c>
      <c r="E33" s="464"/>
      <c r="F33" s="464"/>
      <c r="G33" s="464">
        <v>2</v>
      </c>
      <c r="H33" s="464">
        <v>9</v>
      </c>
      <c r="I33" s="463" t="s">
        <v>268</v>
      </c>
      <c r="J33" s="463" t="s">
        <v>3232</v>
      </c>
    </row>
    <row r="34" spans="1:10" s="384" customFormat="1" ht="31.5" hidden="1" x14ac:dyDescent="0.2">
      <c r="A34" s="462"/>
      <c r="B34" s="463" t="s">
        <v>477</v>
      </c>
      <c r="C34" s="464">
        <v>3</v>
      </c>
      <c r="D34" s="464">
        <v>10</v>
      </c>
      <c r="E34" s="464">
        <v>3</v>
      </c>
      <c r="F34" s="464">
        <v>10</v>
      </c>
      <c r="G34" s="464"/>
      <c r="H34" s="464"/>
      <c r="I34" s="463" t="s">
        <v>268</v>
      </c>
      <c r="J34" s="463" t="s">
        <v>3232</v>
      </c>
    </row>
    <row r="35" spans="1:10" s="384" customFormat="1" ht="31.5" hidden="1" x14ac:dyDescent="0.2">
      <c r="A35" s="462"/>
      <c r="B35" s="463" t="s">
        <v>479</v>
      </c>
      <c r="C35" s="464">
        <v>2</v>
      </c>
      <c r="D35" s="464">
        <v>2</v>
      </c>
      <c r="E35" s="464"/>
      <c r="F35" s="464"/>
      <c r="G35" s="464">
        <v>2</v>
      </c>
      <c r="H35" s="464">
        <v>2</v>
      </c>
      <c r="I35" s="463" t="s">
        <v>268</v>
      </c>
      <c r="J35" s="463" t="s">
        <v>3232</v>
      </c>
    </row>
    <row r="36" spans="1:10" s="384" customFormat="1" ht="31.5" hidden="1" x14ac:dyDescent="0.2">
      <c r="A36" s="462"/>
      <c r="B36" s="463" t="s">
        <v>482</v>
      </c>
      <c r="C36" s="464">
        <v>1</v>
      </c>
      <c r="D36" s="464">
        <v>5</v>
      </c>
      <c r="E36" s="464"/>
      <c r="F36" s="464"/>
      <c r="G36" s="464">
        <v>1</v>
      </c>
      <c r="H36" s="464">
        <v>5</v>
      </c>
      <c r="I36" s="463" t="s">
        <v>268</v>
      </c>
      <c r="J36" s="463" t="s">
        <v>3232</v>
      </c>
    </row>
    <row r="37" spans="1:10" s="384" customFormat="1" ht="31.5" hidden="1" x14ac:dyDescent="0.2">
      <c r="A37" s="462"/>
      <c r="B37" s="463" t="s">
        <v>497</v>
      </c>
      <c r="C37" s="464">
        <v>2</v>
      </c>
      <c r="D37" s="464">
        <v>9</v>
      </c>
      <c r="E37" s="464"/>
      <c r="F37" s="464"/>
      <c r="G37" s="464">
        <v>2</v>
      </c>
      <c r="H37" s="464">
        <v>9</v>
      </c>
      <c r="I37" s="463" t="s">
        <v>268</v>
      </c>
      <c r="J37" s="463" t="s">
        <v>3232</v>
      </c>
    </row>
    <row r="38" spans="1:10" s="384" customFormat="1" ht="31.5" hidden="1" x14ac:dyDescent="0.2">
      <c r="A38" s="462"/>
      <c r="B38" s="463" t="s">
        <v>484</v>
      </c>
      <c r="C38" s="464">
        <v>4</v>
      </c>
      <c r="D38" s="464">
        <v>21</v>
      </c>
      <c r="E38" s="464">
        <v>4</v>
      </c>
      <c r="F38" s="464">
        <v>21</v>
      </c>
      <c r="G38" s="464"/>
      <c r="H38" s="464"/>
      <c r="I38" s="463" t="s">
        <v>268</v>
      </c>
      <c r="J38" s="463" t="s">
        <v>3232</v>
      </c>
    </row>
    <row r="39" spans="1:10" s="384" customFormat="1" ht="31.5" hidden="1" x14ac:dyDescent="0.2">
      <c r="A39" s="462"/>
      <c r="B39" s="463" t="s">
        <v>498</v>
      </c>
      <c r="C39" s="464">
        <v>8</v>
      </c>
      <c r="D39" s="464">
        <v>31</v>
      </c>
      <c r="E39" s="464">
        <v>2</v>
      </c>
      <c r="F39" s="464">
        <v>7</v>
      </c>
      <c r="G39" s="464">
        <v>6</v>
      </c>
      <c r="H39" s="464">
        <v>24</v>
      </c>
      <c r="I39" s="463" t="s">
        <v>268</v>
      </c>
      <c r="J39" s="463" t="s">
        <v>3232</v>
      </c>
    </row>
    <row r="40" spans="1:10" s="384" customFormat="1" ht="31.5" hidden="1" x14ac:dyDescent="0.2">
      <c r="A40" s="462"/>
      <c r="B40" s="463" t="s">
        <v>486</v>
      </c>
      <c r="C40" s="464">
        <v>3</v>
      </c>
      <c r="D40" s="464">
        <v>9</v>
      </c>
      <c r="E40" s="464"/>
      <c r="F40" s="464"/>
      <c r="G40" s="464">
        <v>3</v>
      </c>
      <c r="H40" s="464">
        <v>9</v>
      </c>
      <c r="I40" s="463" t="s">
        <v>268</v>
      </c>
      <c r="J40" s="463" t="s">
        <v>3232</v>
      </c>
    </row>
    <row r="41" spans="1:10" s="384" customFormat="1" ht="31.5" hidden="1" x14ac:dyDescent="0.2">
      <c r="A41" s="462"/>
      <c r="B41" s="463" t="s">
        <v>487</v>
      </c>
      <c r="C41" s="464">
        <v>5</v>
      </c>
      <c r="D41" s="464">
        <v>20</v>
      </c>
      <c r="E41" s="464">
        <v>5</v>
      </c>
      <c r="F41" s="464">
        <v>20</v>
      </c>
      <c r="G41" s="464"/>
      <c r="H41" s="464"/>
      <c r="I41" s="463" t="s">
        <v>268</v>
      </c>
      <c r="J41" s="463" t="s">
        <v>3232</v>
      </c>
    </row>
    <row r="42" spans="1:10" s="384" customFormat="1" ht="31.5" hidden="1" x14ac:dyDescent="0.2">
      <c r="A42" s="462"/>
      <c r="B42" s="463" t="s">
        <v>488</v>
      </c>
      <c r="C42" s="464">
        <v>5</v>
      </c>
      <c r="D42" s="464">
        <v>24</v>
      </c>
      <c r="E42" s="464">
        <v>5</v>
      </c>
      <c r="F42" s="464">
        <v>24</v>
      </c>
      <c r="G42" s="464"/>
      <c r="H42" s="464"/>
      <c r="I42" s="463" t="s">
        <v>268</v>
      </c>
      <c r="J42" s="463" t="s">
        <v>3232</v>
      </c>
    </row>
    <row r="43" spans="1:10" s="384" customFormat="1" ht="31.5" hidden="1" x14ac:dyDescent="0.2">
      <c r="A43" s="462"/>
      <c r="B43" s="463" t="s">
        <v>517</v>
      </c>
      <c r="C43" s="464">
        <v>5</v>
      </c>
      <c r="D43" s="464">
        <v>28</v>
      </c>
      <c r="E43" s="464">
        <v>2</v>
      </c>
      <c r="F43" s="464">
        <v>14</v>
      </c>
      <c r="G43" s="464">
        <v>3</v>
      </c>
      <c r="H43" s="464">
        <v>14</v>
      </c>
      <c r="I43" s="463" t="s">
        <v>268</v>
      </c>
      <c r="J43" s="463" t="s">
        <v>3232</v>
      </c>
    </row>
    <row r="44" spans="1:10" s="384" customFormat="1" ht="31.5" hidden="1" x14ac:dyDescent="0.2">
      <c r="A44" s="462"/>
      <c r="B44" s="463" t="s">
        <v>489</v>
      </c>
      <c r="C44" s="464">
        <v>5</v>
      </c>
      <c r="D44" s="464">
        <v>17</v>
      </c>
      <c r="E44" s="464"/>
      <c r="F44" s="464"/>
      <c r="G44" s="464">
        <v>5</v>
      </c>
      <c r="H44" s="464">
        <v>17</v>
      </c>
      <c r="I44" s="463" t="s">
        <v>268</v>
      </c>
      <c r="J44" s="463" t="s">
        <v>3232</v>
      </c>
    </row>
    <row r="45" spans="1:10" s="384" customFormat="1" ht="31.5" hidden="1" x14ac:dyDescent="0.2">
      <c r="A45" s="462"/>
      <c r="B45" s="463" t="s">
        <v>491</v>
      </c>
      <c r="C45" s="464">
        <v>3</v>
      </c>
      <c r="D45" s="464">
        <v>10</v>
      </c>
      <c r="E45" s="464"/>
      <c r="F45" s="464"/>
      <c r="G45" s="464">
        <v>3</v>
      </c>
      <c r="H45" s="464">
        <v>10</v>
      </c>
      <c r="I45" s="463" t="s">
        <v>268</v>
      </c>
      <c r="J45" s="463" t="s">
        <v>3232</v>
      </c>
    </row>
    <row r="46" spans="1:10" s="384" customFormat="1" ht="31.5" hidden="1" x14ac:dyDescent="0.2">
      <c r="A46" s="462"/>
      <c r="B46" s="463" t="s">
        <v>1535</v>
      </c>
      <c r="C46" s="464">
        <v>8</v>
      </c>
      <c r="D46" s="464">
        <v>37</v>
      </c>
      <c r="E46" s="464"/>
      <c r="F46" s="464"/>
      <c r="G46" s="464">
        <v>8</v>
      </c>
      <c r="H46" s="464">
        <v>37</v>
      </c>
      <c r="I46" s="463" t="s">
        <v>2322</v>
      </c>
      <c r="J46" s="463" t="s">
        <v>3232</v>
      </c>
    </row>
    <row r="47" spans="1:10" s="384" customFormat="1" hidden="1" x14ac:dyDescent="0.2">
      <c r="A47" s="457">
        <v>4</v>
      </c>
      <c r="B47" s="460" t="s">
        <v>590</v>
      </c>
      <c r="C47" s="461">
        <v>9</v>
      </c>
      <c r="D47" s="461">
        <v>45</v>
      </c>
      <c r="E47" s="461">
        <v>0</v>
      </c>
      <c r="F47" s="461">
        <v>0</v>
      </c>
      <c r="G47" s="461">
        <v>9</v>
      </c>
      <c r="H47" s="461">
        <v>45</v>
      </c>
      <c r="I47" s="460" t="s">
        <v>590</v>
      </c>
      <c r="J47" s="460"/>
    </row>
    <row r="48" spans="1:10" s="384" customFormat="1" ht="63" hidden="1" x14ac:dyDescent="0.2">
      <c r="A48" s="462"/>
      <c r="B48" s="463" t="s">
        <v>500</v>
      </c>
      <c r="C48" s="464">
        <v>6</v>
      </c>
      <c r="D48" s="464">
        <v>32</v>
      </c>
      <c r="E48" s="464"/>
      <c r="F48" s="464"/>
      <c r="G48" s="464">
        <v>6</v>
      </c>
      <c r="H48" s="464">
        <v>32</v>
      </c>
      <c r="I48" s="463" t="s">
        <v>2323</v>
      </c>
      <c r="J48" s="463" t="s">
        <v>2324</v>
      </c>
    </row>
    <row r="49" spans="1:10" s="384" customFormat="1" ht="31.5" hidden="1" x14ac:dyDescent="0.2">
      <c r="A49" s="462"/>
      <c r="B49" s="463" t="s">
        <v>486</v>
      </c>
      <c r="C49" s="464">
        <v>3</v>
      </c>
      <c r="D49" s="464">
        <v>13</v>
      </c>
      <c r="E49" s="464"/>
      <c r="F49" s="464"/>
      <c r="G49" s="464">
        <v>3</v>
      </c>
      <c r="H49" s="464">
        <v>13</v>
      </c>
      <c r="I49" s="463" t="s">
        <v>2325</v>
      </c>
      <c r="J49" s="463" t="s">
        <v>2324</v>
      </c>
    </row>
    <row r="50" spans="1:10" s="384" customFormat="1" hidden="1" x14ac:dyDescent="0.2">
      <c r="A50" s="457">
        <v>5</v>
      </c>
      <c r="B50" s="460" t="s">
        <v>2326</v>
      </c>
      <c r="C50" s="461">
        <v>26</v>
      </c>
      <c r="D50" s="461">
        <v>107</v>
      </c>
      <c r="E50" s="461">
        <v>16</v>
      </c>
      <c r="F50" s="461">
        <v>64</v>
      </c>
      <c r="G50" s="461">
        <v>10</v>
      </c>
      <c r="H50" s="461">
        <v>43</v>
      </c>
      <c r="I50" s="460" t="s">
        <v>2326</v>
      </c>
      <c r="J50" s="460"/>
    </row>
    <row r="51" spans="1:10" s="384" customFormat="1" ht="31.5" hidden="1" x14ac:dyDescent="0.2">
      <c r="A51" s="462"/>
      <c r="B51" s="463" t="s">
        <v>480</v>
      </c>
      <c r="C51" s="464">
        <v>3</v>
      </c>
      <c r="D51" s="464">
        <v>10</v>
      </c>
      <c r="E51" s="464">
        <v>2</v>
      </c>
      <c r="F51" s="464">
        <v>7</v>
      </c>
      <c r="G51" s="464">
        <v>1</v>
      </c>
      <c r="H51" s="464">
        <v>3</v>
      </c>
      <c r="I51" s="463" t="s">
        <v>2327</v>
      </c>
      <c r="J51" s="463" t="s">
        <v>2328</v>
      </c>
    </row>
    <row r="52" spans="1:10" s="384" customFormat="1" ht="31.5" hidden="1" x14ac:dyDescent="0.2">
      <c r="A52" s="462"/>
      <c r="B52" s="463" t="s">
        <v>488</v>
      </c>
      <c r="C52" s="464">
        <v>5</v>
      </c>
      <c r="D52" s="464">
        <v>19</v>
      </c>
      <c r="E52" s="464">
        <v>3</v>
      </c>
      <c r="F52" s="464">
        <v>11</v>
      </c>
      <c r="G52" s="464">
        <v>2</v>
      </c>
      <c r="H52" s="464">
        <v>8</v>
      </c>
      <c r="I52" s="463" t="s">
        <v>2327</v>
      </c>
      <c r="J52" s="463" t="s">
        <v>2328</v>
      </c>
    </row>
    <row r="53" spans="1:10" s="384" customFormat="1" hidden="1" x14ac:dyDescent="0.2">
      <c r="A53" s="462"/>
      <c r="B53" s="463" t="s">
        <v>489</v>
      </c>
      <c r="C53" s="464">
        <v>10</v>
      </c>
      <c r="D53" s="464">
        <v>46</v>
      </c>
      <c r="E53" s="464">
        <v>6</v>
      </c>
      <c r="F53" s="464">
        <v>27</v>
      </c>
      <c r="G53" s="464">
        <v>4</v>
      </c>
      <c r="H53" s="464">
        <v>19</v>
      </c>
      <c r="I53" s="463" t="s">
        <v>2329</v>
      </c>
      <c r="J53" s="463" t="s">
        <v>2328</v>
      </c>
    </row>
    <row r="54" spans="1:10" s="384" customFormat="1" hidden="1" x14ac:dyDescent="0.2">
      <c r="A54" s="462"/>
      <c r="B54" s="463" t="s">
        <v>554</v>
      </c>
      <c r="C54" s="464">
        <v>8</v>
      </c>
      <c r="D54" s="464">
        <v>32</v>
      </c>
      <c r="E54" s="464">
        <v>5</v>
      </c>
      <c r="F54" s="464">
        <v>19</v>
      </c>
      <c r="G54" s="464">
        <v>3</v>
      </c>
      <c r="H54" s="464">
        <v>13</v>
      </c>
      <c r="I54" s="463" t="s">
        <v>2329</v>
      </c>
      <c r="J54" s="463" t="s">
        <v>2328</v>
      </c>
    </row>
    <row r="55" spans="1:10" s="384" customFormat="1" hidden="1" x14ac:dyDescent="0.2">
      <c r="A55" s="457">
        <v>6</v>
      </c>
      <c r="B55" s="460" t="s">
        <v>556</v>
      </c>
      <c r="C55" s="461">
        <v>98</v>
      </c>
      <c r="D55" s="461">
        <v>323</v>
      </c>
      <c r="E55" s="461">
        <v>38</v>
      </c>
      <c r="F55" s="461">
        <v>83</v>
      </c>
      <c r="G55" s="461">
        <v>60</v>
      </c>
      <c r="H55" s="461">
        <v>240</v>
      </c>
      <c r="I55" s="460" t="s">
        <v>556</v>
      </c>
      <c r="J55" s="460"/>
    </row>
    <row r="56" spans="1:10" s="384" customFormat="1" hidden="1" x14ac:dyDescent="0.2">
      <c r="A56" s="462"/>
      <c r="B56" s="463" t="s">
        <v>519</v>
      </c>
      <c r="C56" s="464">
        <v>41</v>
      </c>
      <c r="D56" s="464">
        <v>131</v>
      </c>
      <c r="E56" s="464">
        <v>20</v>
      </c>
      <c r="F56" s="464">
        <v>52</v>
      </c>
      <c r="G56" s="464">
        <v>21</v>
      </c>
      <c r="H56" s="464">
        <v>79</v>
      </c>
      <c r="I56" s="463" t="s">
        <v>2330</v>
      </c>
      <c r="J56" s="463" t="s">
        <v>2331</v>
      </c>
    </row>
    <row r="57" spans="1:10" s="384" customFormat="1" hidden="1" x14ac:dyDescent="0.2">
      <c r="A57" s="462"/>
      <c r="B57" s="463" t="s">
        <v>520</v>
      </c>
      <c r="C57" s="464">
        <v>20</v>
      </c>
      <c r="D57" s="464">
        <v>79</v>
      </c>
      <c r="E57" s="464">
        <v>9</v>
      </c>
      <c r="F57" s="464">
        <v>31</v>
      </c>
      <c r="G57" s="464">
        <v>11</v>
      </c>
      <c r="H57" s="464">
        <v>48</v>
      </c>
      <c r="I57" s="463" t="s">
        <v>557</v>
      </c>
      <c r="J57" s="463" t="s">
        <v>2331</v>
      </c>
    </row>
    <row r="58" spans="1:10" s="384" customFormat="1" hidden="1" x14ac:dyDescent="0.2">
      <c r="A58" s="462"/>
      <c r="B58" s="463" t="s">
        <v>521</v>
      </c>
      <c r="C58" s="464">
        <v>6</v>
      </c>
      <c r="D58" s="464">
        <v>17</v>
      </c>
      <c r="E58" s="464">
        <v>0</v>
      </c>
      <c r="F58" s="464">
        <v>0</v>
      </c>
      <c r="G58" s="464">
        <v>6</v>
      </c>
      <c r="H58" s="464">
        <v>17</v>
      </c>
      <c r="I58" s="463" t="s">
        <v>481</v>
      </c>
      <c r="J58" s="463" t="s">
        <v>2331</v>
      </c>
    </row>
    <row r="59" spans="1:10" s="384" customFormat="1" hidden="1" x14ac:dyDescent="0.2">
      <c r="A59" s="462"/>
      <c r="B59" s="463" t="s">
        <v>522</v>
      </c>
      <c r="C59" s="464">
        <v>6</v>
      </c>
      <c r="D59" s="464">
        <v>21</v>
      </c>
      <c r="E59" s="464">
        <v>0</v>
      </c>
      <c r="F59" s="464">
        <v>0</v>
      </c>
      <c r="G59" s="464">
        <v>6</v>
      </c>
      <c r="H59" s="464">
        <v>21</v>
      </c>
      <c r="I59" s="463" t="s">
        <v>481</v>
      </c>
      <c r="J59" s="463" t="s">
        <v>2331</v>
      </c>
    </row>
    <row r="60" spans="1:10" s="384" customFormat="1" hidden="1" x14ac:dyDescent="0.2">
      <c r="A60" s="462"/>
      <c r="B60" s="463" t="s">
        <v>540</v>
      </c>
      <c r="C60" s="464">
        <v>5</v>
      </c>
      <c r="D60" s="464">
        <v>16</v>
      </c>
      <c r="E60" s="464">
        <v>0</v>
      </c>
      <c r="F60" s="464">
        <v>0</v>
      </c>
      <c r="G60" s="464">
        <v>5</v>
      </c>
      <c r="H60" s="464">
        <v>16</v>
      </c>
      <c r="I60" s="463" t="s">
        <v>481</v>
      </c>
      <c r="J60" s="463" t="s">
        <v>2331</v>
      </c>
    </row>
    <row r="61" spans="1:10" s="384" customFormat="1" ht="31.5" hidden="1" x14ac:dyDescent="0.2">
      <c r="A61" s="462"/>
      <c r="B61" s="463" t="s">
        <v>541</v>
      </c>
      <c r="C61" s="464">
        <v>20</v>
      </c>
      <c r="D61" s="464">
        <v>59</v>
      </c>
      <c r="E61" s="464">
        <v>9</v>
      </c>
      <c r="F61" s="464">
        <v>0</v>
      </c>
      <c r="G61" s="464">
        <v>11</v>
      </c>
      <c r="H61" s="464">
        <v>59</v>
      </c>
      <c r="I61" s="463" t="s">
        <v>2332</v>
      </c>
      <c r="J61" s="463" t="s">
        <v>2331</v>
      </c>
    </row>
    <row r="62" spans="1:10" s="384" customFormat="1" hidden="1" x14ac:dyDescent="0.2">
      <c r="A62" s="462"/>
      <c r="B62" s="463" t="s">
        <v>2333</v>
      </c>
      <c r="C62" s="464">
        <v>2</v>
      </c>
      <c r="D62" s="464">
        <v>47</v>
      </c>
      <c r="E62" s="464">
        <v>0</v>
      </c>
      <c r="F62" s="464">
        <v>36</v>
      </c>
      <c r="G62" s="464">
        <v>2</v>
      </c>
      <c r="H62" s="464">
        <v>11</v>
      </c>
      <c r="I62" s="463"/>
      <c r="J62" s="463"/>
    </row>
    <row r="63" spans="1:10" s="384" customFormat="1" hidden="1" x14ac:dyDescent="0.2">
      <c r="A63" s="457">
        <v>7</v>
      </c>
      <c r="B63" s="460" t="s">
        <v>583</v>
      </c>
      <c r="C63" s="461">
        <v>378</v>
      </c>
      <c r="D63" s="461">
        <v>1864</v>
      </c>
      <c r="E63" s="461">
        <v>238</v>
      </c>
      <c r="F63" s="461">
        <v>1190</v>
      </c>
      <c r="G63" s="461">
        <v>140</v>
      </c>
      <c r="H63" s="461">
        <v>674</v>
      </c>
      <c r="I63" s="460"/>
      <c r="J63" s="460"/>
    </row>
    <row r="64" spans="1:10" s="384" customFormat="1" hidden="1" x14ac:dyDescent="0.2">
      <c r="A64" s="462"/>
      <c r="B64" s="463" t="s">
        <v>584</v>
      </c>
      <c r="C64" s="464">
        <v>70</v>
      </c>
      <c r="D64" s="464">
        <v>330</v>
      </c>
      <c r="E64" s="464">
        <v>40</v>
      </c>
      <c r="F64" s="464">
        <v>180</v>
      </c>
      <c r="G64" s="464">
        <v>30</v>
      </c>
      <c r="H64" s="464">
        <v>150</v>
      </c>
      <c r="I64" s="463" t="s">
        <v>48</v>
      </c>
      <c r="J64" s="463" t="s">
        <v>2331</v>
      </c>
    </row>
    <row r="65" spans="1:10" s="384" customFormat="1" hidden="1" x14ac:dyDescent="0.2">
      <c r="A65" s="462"/>
      <c r="B65" s="463" t="s">
        <v>2334</v>
      </c>
      <c r="C65" s="464">
        <v>90</v>
      </c>
      <c r="D65" s="464">
        <v>360</v>
      </c>
      <c r="E65" s="464">
        <v>50</v>
      </c>
      <c r="F65" s="464">
        <v>200</v>
      </c>
      <c r="G65" s="464">
        <v>40</v>
      </c>
      <c r="H65" s="464">
        <v>160</v>
      </c>
      <c r="I65" s="463" t="s">
        <v>48</v>
      </c>
      <c r="J65" s="463" t="s">
        <v>2331</v>
      </c>
    </row>
    <row r="66" spans="1:10" s="384" customFormat="1" hidden="1" x14ac:dyDescent="0.2">
      <c r="A66" s="462"/>
      <c r="B66" s="463" t="s">
        <v>586</v>
      </c>
      <c r="C66" s="464">
        <v>80</v>
      </c>
      <c r="D66" s="464">
        <v>430</v>
      </c>
      <c r="E66" s="464">
        <v>50</v>
      </c>
      <c r="F66" s="464">
        <v>280</v>
      </c>
      <c r="G66" s="464">
        <v>30</v>
      </c>
      <c r="H66" s="464">
        <v>150</v>
      </c>
      <c r="I66" s="463" t="s">
        <v>48</v>
      </c>
      <c r="J66" s="463" t="s">
        <v>2331</v>
      </c>
    </row>
    <row r="67" spans="1:10" s="384" customFormat="1" hidden="1" x14ac:dyDescent="0.2">
      <c r="A67" s="462"/>
      <c r="B67" s="463" t="s">
        <v>587</v>
      </c>
      <c r="C67" s="464">
        <v>42</v>
      </c>
      <c r="D67" s="464">
        <v>220</v>
      </c>
      <c r="E67" s="464">
        <v>30</v>
      </c>
      <c r="F67" s="464">
        <v>160</v>
      </c>
      <c r="G67" s="464">
        <v>12</v>
      </c>
      <c r="H67" s="464">
        <v>60</v>
      </c>
      <c r="I67" s="463" t="s">
        <v>48</v>
      </c>
      <c r="J67" s="463" t="s">
        <v>2331</v>
      </c>
    </row>
    <row r="68" spans="1:10" s="384" customFormat="1" hidden="1" x14ac:dyDescent="0.2">
      <c r="A68" s="462"/>
      <c r="B68" s="463" t="s">
        <v>588</v>
      </c>
      <c r="C68" s="464">
        <v>50</v>
      </c>
      <c r="D68" s="464">
        <v>270</v>
      </c>
      <c r="E68" s="464">
        <v>35</v>
      </c>
      <c r="F68" s="464">
        <v>180</v>
      </c>
      <c r="G68" s="464">
        <v>15</v>
      </c>
      <c r="H68" s="464">
        <v>90</v>
      </c>
      <c r="I68" s="463" t="s">
        <v>48</v>
      </c>
      <c r="J68" s="463" t="s">
        <v>2331</v>
      </c>
    </row>
    <row r="69" spans="1:10" s="384" customFormat="1" hidden="1" x14ac:dyDescent="0.2">
      <c r="A69" s="462"/>
      <c r="B69" s="463" t="s">
        <v>486</v>
      </c>
      <c r="C69" s="464">
        <v>42</v>
      </c>
      <c r="D69" s="464">
        <v>240</v>
      </c>
      <c r="E69" s="464">
        <v>30</v>
      </c>
      <c r="F69" s="464">
        <v>180</v>
      </c>
      <c r="G69" s="464">
        <v>12</v>
      </c>
      <c r="H69" s="464">
        <v>60</v>
      </c>
      <c r="I69" s="463" t="s">
        <v>48</v>
      </c>
      <c r="J69" s="463" t="s">
        <v>2331</v>
      </c>
    </row>
    <row r="70" spans="1:10" s="384" customFormat="1" hidden="1" x14ac:dyDescent="0.2">
      <c r="A70" s="462"/>
      <c r="B70" s="463" t="s">
        <v>488</v>
      </c>
      <c r="C70" s="464">
        <v>4</v>
      </c>
      <c r="D70" s="464">
        <v>14</v>
      </c>
      <c r="E70" s="464">
        <v>3</v>
      </c>
      <c r="F70" s="464">
        <v>10</v>
      </c>
      <c r="G70" s="464">
        <v>1</v>
      </c>
      <c r="H70" s="464">
        <v>4</v>
      </c>
      <c r="I70" s="463" t="s">
        <v>48</v>
      </c>
      <c r="J70" s="463" t="s">
        <v>2331</v>
      </c>
    </row>
    <row r="71" spans="1:10" s="384" customFormat="1" hidden="1" x14ac:dyDescent="0.2">
      <c r="A71" s="457">
        <v>8</v>
      </c>
      <c r="B71" s="460" t="s">
        <v>526</v>
      </c>
      <c r="C71" s="461">
        <v>59</v>
      </c>
      <c r="D71" s="461">
        <v>187</v>
      </c>
      <c r="E71" s="461">
        <v>0</v>
      </c>
      <c r="F71" s="461">
        <v>0</v>
      </c>
      <c r="G71" s="461">
        <v>59</v>
      </c>
      <c r="H71" s="461">
        <v>187</v>
      </c>
      <c r="I71" s="460" t="s">
        <v>526</v>
      </c>
      <c r="J71" s="460"/>
    </row>
    <row r="72" spans="1:10" s="384" customFormat="1" ht="31.5" hidden="1" x14ac:dyDescent="0.2">
      <c r="A72" s="462"/>
      <c r="B72" s="463" t="s">
        <v>475</v>
      </c>
      <c r="C72" s="464">
        <v>59</v>
      </c>
      <c r="D72" s="464">
        <v>187</v>
      </c>
      <c r="E72" s="464"/>
      <c r="F72" s="464"/>
      <c r="G72" s="464">
        <v>59</v>
      </c>
      <c r="H72" s="464">
        <v>187</v>
      </c>
      <c r="I72" s="463" t="s">
        <v>2335</v>
      </c>
      <c r="J72" s="463" t="s">
        <v>2336</v>
      </c>
    </row>
    <row r="73" spans="1:10" s="384" customFormat="1" hidden="1" x14ac:dyDescent="0.2">
      <c r="A73" s="457">
        <v>9</v>
      </c>
      <c r="B73" s="460" t="s">
        <v>474</v>
      </c>
      <c r="C73" s="461">
        <v>161</v>
      </c>
      <c r="D73" s="461">
        <v>544</v>
      </c>
      <c r="E73" s="461">
        <v>0</v>
      </c>
      <c r="F73" s="461">
        <v>0</v>
      </c>
      <c r="G73" s="461">
        <v>161</v>
      </c>
      <c r="H73" s="461">
        <v>544</v>
      </c>
      <c r="I73" s="460" t="s">
        <v>474</v>
      </c>
      <c r="J73" s="460"/>
    </row>
    <row r="74" spans="1:10" s="384" customFormat="1" hidden="1" x14ac:dyDescent="0.2">
      <c r="A74" s="462"/>
      <c r="B74" s="463" t="s">
        <v>475</v>
      </c>
      <c r="C74" s="464">
        <v>6</v>
      </c>
      <c r="D74" s="464">
        <v>17</v>
      </c>
      <c r="E74" s="464"/>
      <c r="F74" s="464"/>
      <c r="G74" s="464">
        <v>6</v>
      </c>
      <c r="H74" s="464">
        <v>17</v>
      </c>
      <c r="I74" s="463" t="s">
        <v>2337</v>
      </c>
      <c r="J74" s="463" t="s">
        <v>2331</v>
      </c>
    </row>
    <row r="75" spans="1:10" s="384" customFormat="1" hidden="1" x14ac:dyDescent="0.2">
      <c r="A75" s="462"/>
      <c r="B75" s="463" t="s">
        <v>477</v>
      </c>
      <c r="C75" s="464">
        <v>0</v>
      </c>
      <c r="D75" s="464">
        <v>0</v>
      </c>
      <c r="E75" s="464"/>
      <c r="F75" s="464"/>
      <c r="G75" s="464"/>
      <c r="H75" s="464"/>
      <c r="I75" s="463" t="s">
        <v>2338</v>
      </c>
      <c r="J75" s="463" t="s">
        <v>2331</v>
      </c>
    </row>
    <row r="76" spans="1:10" s="384" customFormat="1" hidden="1" x14ac:dyDescent="0.2">
      <c r="A76" s="462"/>
      <c r="B76" s="463" t="s">
        <v>479</v>
      </c>
      <c r="C76" s="464">
        <v>6</v>
      </c>
      <c r="D76" s="464">
        <v>28</v>
      </c>
      <c r="E76" s="464"/>
      <c r="F76" s="464"/>
      <c r="G76" s="464">
        <v>6</v>
      </c>
      <c r="H76" s="464">
        <v>28</v>
      </c>
      <c r="I76" s="463" t="s">
        <v>2338</v>
      </c>
      <c r="J76" s="463" t="s">
        <v>2331</v>
      </c>
    </row>
    <row r="77" spans="1:10" s="384" customFormat="1" hidden="1" x14ac:dyDescent="0.2">
      <c r="A77" s="462"/>
      <c r="B77" s="463" t="s">
        <v>495</v>
      </c>
      <c r="C77" s="464"/>
      <c r="D77" s="464"/>
      <c r="E77" s="464"/>
      <c r="F77" s="464"/>
      <c r="G77" s="464"/>
      <c r="H77" s="464"/>
      <c r="I77" s="463" t="s">
        <v>2338</v>
      </c>
      <c r="J77" s="463" t="s">
        <v>2331</v>
      </c>
    </row>
    <row r="78" spans="1:10" s="384" customFormat="1" hidden="1" x14ac:dyDescent="0.2">
      <c r="A78" s="462"/>
      <c r="B78" s="463" t="s">
        <v>480</v>
      </c>
      <c r="C78" s="464"/>
      <c r="D78" s="464"/>
      <c r="E78" s="464"/>
      <c r="F78" s="464"/>
      <c r="G78" s="464">
        <v>5</v>
      </c>
      <c r="H78" s="464">
        <v>10</v>
      </c>
      <c r="I78" s="463" t="s">
        <v>2338</v>
      </c>
      <c r="J78" s="463" t="s">
        <v>2331</v>
      </c>
    </row>
    <row r="79" spans="1:10" s="384" customFormat="1" hidden="1" x14ac:dyDescent="0.2">
      <c r="A79" s="462"/>
      <c r="B79" s="463" t="s">
        <v>482</v>
      </c>
      <c r="C79" s="464">
        <v>0</v>
      </c>
      <c r="D79" s="464">
        <v>0</v>
      </c>
      <c r="E79" s="464"/>
      <c r="F79" s="464"/>
      <c r="G79" s="464"/>
      <c r="H79" s="464"/>
      <c r="I79" s="463" t="s">
        <v>2338</v>
      </c>
      <c r="J79" s="463" t="s">
        <v>2331</v>
      </c>
    </row>
    <row r="80" spans="1:10" s="384" customFormat="1" hidden="1" x14ac:dyDescent="0.2">
      <c r="A80" s="462"/>
      <c r="B80" s="463" t="s">
        <v>497</v>
      </c>
      <c r="C80" s="464">
        <v>5</v>
      </c>
      <c r="D80" s="464">
        <v>0</v>
      </c>
      <c r="E80" s="464"/>
      <c r="F80" s="464"/>
      <c r="G80" s="464"/>
      <c r="H80" s="464"/>
      <c r="I80" s="463" t="s">
        <v>2338</v>
      </c>
      <c r="J80" s="463" t="s">
        <v>2331</v>
      </c>
    </row>
    <row r="81" spans="1:10" s="384" customFormat="1" hidden="1" x14ac:dyDescent="0.2">
      <c r="A81" s="462"/>
      <c r="B81" s="463" t="s">
        <v>484</v>
      </c>
      <c r="C81" s="464">
        <v>0</v>
      </c>
      <c r="D81" s="464">
        <v>26</v>
      </c>
      <c r="E81" s="464"/>
      <c r="F81" s="464"/>
      <c r="G81" s="464">
        <v>7</v>
      </c>
      <c r="H81" s="464">
        <v>26</v>
      </c>
      <c r="I81" s="463" t="s">
        <v>2338</v>
      </c>
      <c r="J81" s="463" t="s">
        <v>2331</v>
      </c>
    </row>
    <row r="82" spans="1:10" s="384" customFormat="1" hidden="1" x14ac:dyDescent="0.2">
      <c r="A82" s="462"/>
      <c r="B82" s="463" t="s">
        <v>498</v>
      </c>
      <c r="C82" s="464">
        <v>0</v>
      </c>
      <c r="D82" s="464">
        <v>0</v>
      </c>
      <c r="E82" s="464"/>
      <c r="F82" s="464"/>
      <c r="G82" s="464"/>
      <c r="H82" s="464"/>
      <c r="I82" s="463" t="s">
        <v>2338</v>
      </c>
      <c r="J82" s="463" t="s">
        <v>2331</v>
      </c>
    </row>
    <row r="83" spans="1:10" s="384" customFormat="1" hidden="1" x14ac:dyDescent="0.2">
      <c r="A83" s="462"/>
      <c r="B83" s="463" t="s">
        <v>500</v>
      </c>
      <c r="C83" s="464"/>
      <c r="D83" s="464"/>
      <c r="E83" s="464"/>
      <c r="F83" s="464"/>
      <c r="G83" s="464">
        <v>12</v>
      </c>
      <c r="H83" s="464">
        <v>35</v>
      </c>
      <c r="I83" s="463" t="s">
        <v>2338</v>
      </c>
      <c r="J83" s="463" t="s">
        <v>2331</v>
      </c>
    </row>
    <row r="84" spans="1:10" s="384" customFormat="1" hidden="1" x14ac:dyDescent="0.2">
      <c r="A84" s="462"/>
      <c r="B84" s="463" t="s">
        <v>486</v>
      </c>
      <c r="C84" s="464">
        <v>12</v>
      </c>
      <c r="D84" s="464">
        <v>11</v>
      </c>
      <c r="E84" s="464"/>
      <c r="F84" s="464"/>
      <c r="G84" s="464">
        <v>2</v>
      </c>
      <c r="H84" s="464">
        <v>11</v>
      </c>
      <c r="I84" s="463" t="s">
        <v>2338</v>
      </c>
      <c r="J84" s="463" t="s">
        <v>2331</v>
      </c>
    </row>
    <row r="85" spans="1:10" s="384" customFormat="1" hidden="1" x14ac:dyDescent="0.2">
      <c r="A85" s="462"/>
      <c r="B85" s="463" t="s">
        <v>487</v>
      </c>
      <c r="C85" s="464">
        <v>2</v>
      </c>
      <c r="D85" s="464">
        <v>10</v>
      </c>
      <c r="E85" s="464"/>
      <c r="F85" s="464"/>
      <c r="G85" s="464">
        <v>3</v>
      </c>
      <c r="H85" s="464">
        <v>10</v>
      </c>
      <c r="I85" s="463" t="s">
        <v>2338</v>
      </c>
      <c r="J85" s="463" t="s">
        <v>2331</v>
      </c>
    </row>
    <row r="86" spans="1:10" s="384" customFormat="1" hidden="1" x14ac:dyDescent="0.2">
      <c r="A86" s="462"/>
      <c r="B86" s="463" t="s">
        <v>488</v>
      </c>
      <c r="C86" s="464">
        <v>3</v>
      </c>
      <c r="D86" s="464">
        <v>0</v>
      </c>
      <c r="E86" s="464"/>
      <c r="F86" s="464"/>
      <c r="G86" s="464"/>
      <c r="H86" s="464"/>
      <c r="I86" s="463" t="s">
        <v>2338</v>
      </c>
      <c r="J86" s="463" t="s">
        <v>2331</v>
      </c>
    </row>
    <row r="87" spans="1:10" s="384" customFormat="1" hidden="1" x14ac:dyDescent="0.2">
      <c r="A87" s="462"/>
      <c r="B87" s="463" t="s">
        <v>517</v>
      </c>
      <c r="C87" s="464">
        <v>0</v>
      </c>
      <c r="D87" s="464">
        <v>23</v>
      </c>
      <c r="E87" s="464"/>
      <c r="F87" s="464"/>
      <c r="G87" s="464">
        <v>6</v>
      </c>
      <c r="H87" s="464">
        <v>23</v>
      </c>
      <c r="I87" s="463" t="s">
        <v>2338</v>
      </c>
      <c r="J87" s="463" t="s">
        <v>2331</v>
      </c>
    </row>
    <row r="88" spans="1:10" s="384" customFormat="1" hidden="1" x14ac:dyDescent="0.2">
      <c r="A88" s="462"/>
      <c r="B88" s="463" t="s">
        <v>489</v>
      </c>
      <c r="C88" s="464">
        <v>6</v>
      </c>
      <c r="D88" s="464">
        <v>3</v>
      </c>
      <c r="E88" s="464"/>
      <c r="F88" s="464"/>
      <c r="G88" s="464">
        <v>3</v>
      </c>
      <c r="H88" s="464">
        <v>3</v>
      </c>
      <c r="I88" s="463" t="s">
        <v>2338</v>
      </c>
      <c r="J88" s="463" t="s">
        <v>2331</v>
      </c>
    </row>
    <row r="89" spans="1:10" s="384" customFormat="1" hidden="1" x14ac:dyDescent="0.2">
      <c r="A89" s="462"/>
      <c r="B89" s="463" t="s">
        <v>490</v>
      </c>
      <c r="C89" s="464">
        <v>3</v>
      </c>
      <c r="D89" s="464">
        <v>76</v>
      </c>
      <c r="E89" s="464"/>
      <c r="F89" s="464"/>
      <c r="G89" s="464">
        <v>33</v>
      </c>
      <c r="H89" s="464">
        <v>76</v>
      </c>
      <c r="I89" s="463" t="s">
        <v>2338</v>
      </c>
      <c r="J89" s="463" t="s">
        <v>2331</v>
      </c>
    </row>
    <row r="90" spans="1:10" s="384" customFormat="1" hidden="1" x14ac:dyDescent="0.2">
      <c r="A90" s="462"/>
      <c r="B90" s="463" t="s">
        <v>491</v>
      </c>
      <c r="C90" s="464">
        <v>33</v>
      </c>
      <c r="D90" s="464">
        <v>150</v>
      </c>
      <c r="E90" s="464"/>
      <c r="F90" s="464"/>
      <c r="G90" s="464">
        <v>10</v>
      </c>
      <c r="H90" s="464">
        <v>150</v>
      </c>
      <c r="I90" s="463" t="s">
        <v>2338</v>
      </c>
      <c r="J90" s="463" t="s">
        <v>2331</v>
      </c>
    </row>
    <row r="91" spans="1:10" s="384" customFormat="1" hidden="1" x14ac:dyDescent="0.2">
      <c r="A91" s="462"/>
      <c r="B91" s="463" t="s">
        <v>554</v>
      </c>
      <c r="C91" s="464">
        <v>10</v>
      </c>
      <c r="D91" s="464">
        <v>5</v>
      </c>
      <c r="E91" s="464"/>
      <c r="F91" s="464"/>
      <c r="G91" s="464">
        <v>1</v>
      </c>
      <c r="H91" s="464">
        <v>5</v>
      </c>
      <c r="I91" s="463" t="s">
        <v>2338</v>
      </c>
      <c r="J91" s="463" t="s">
        <v>2331</v>
      </c>
    </row>
    <row r="92" spans="1:10" s="384" customFormat="1" hidden="1" x14ac:dyDescent="0.2">
      <c r="A92" s="462"/>
      <c r="B92" s="463" t="s">
        <v>492</v>
      </c>
      <c r="C92" s="464">
        <v>1</v>
      </c>
      <c r="D92" s="464">
        <v>0</v>
      </c>
      <c r="E92" s="464"/>
      <c r="F92" s="464"/>
      <c r="G92" s="464">
        <v>33</v>
      </c>
      <c r="H92" s="464"/>
      <c r="I92" s="463" t="s">
        <v>2338</v>
      </c>
      <c r="J92" s="463" t="s">
        <v>2331</v>
      </c>
    </row>
    <row r="93" spans="1:10" s="384" customFormat="1" hidden="1" x14ac:dyDescent="0.2">
      <c r="A93" s="462"/>
      <c r="B93" s="463" t="s">
        <v>555</v>
      </c>
      <c r="C93" s="464">
        <v>33</v>
      </c>
      <c r="D93" s="464">
        <v>150</v>
      </c>
      <c r="E93" s="464"/>
      <c r="F93" s="464"/>
      <c r="G93" s="464">
        <v>34</v>
      </c>
      <c r="H93" s="464">
        <v>150</v>
      </c>
      <c r="I93" s="463" t="s">
        <v>2338</v>
      </c>
      <c r="J93" s="463" t="s">
        <v>2331</v>
      </c>
    </row>
    <row r="94" spans="1:10" s="384" customFormat="1" hidden="1" x14ac:dyDescent="0.2">
      <c r="A94" s="462"/>
      <c r="B94" s="463" t="s">
        <v>1535</v>
      </c>
      <c r="C94" s="464">
        <v>34</v>
      </c>
      <c r="D94" s="464">
        <v>0</v>
      </c>
      <c r="E94" s="464"/>
      <c r="F94" s="464"/>
      <c r="G94" s="464"/>
      <c r="H94" s="464"/>
      <c r="I94" s="463" t="s">
        <v>2338</v>
      </c>
      <c r="J94" s="463" t="s">
        <v>2331</v>
      </c>
    </row>
    <row r="95" spans="1:10" s="384" customFormat="1" hidden="1" x14ac:dyDescent="0.2">
      <c r="A95" s="457">
        <v>10</v>
      </c>
      <c r="B95" s="460" t="s">
        <v>589</v>
      </c>
      <c r="C95" s="461">
        <v>53</v>
      </c>
      <c r="D95" s="461">
        <v>141</v>
      </c>
      <c r="E95" s="461">
        <v>33</v>
      </c>
      <c r="F95" s="461">
        <v>86</v>
      </c>
      <c r="G95" s="461">
        <v>20</v>
      </c>
      <c r="H95" s="461">
        <v>55</v>
      </c>
      <c r="I95" s="460" t="s">
        <v>589</v>
      </c>
      <c r="J95" s="460"/>
    </row>
    <row r="96" spans="1:10" s="384" customFormat="1" hidden="1" x14ac:dyDescent="0.2">
      <c r="A96" s="462"/>
      <c r="B96" s="463" t="s">
        <v>475</v>
      </c>
      <c r="C96" s="464">
        <v>8</v>
      </c>
      <c r="D96" s="464">
        <v>18</v>
      </c>
      <c r="E96" s="464">
        <v>5</v>
      </c>
      <c r="F96" s="464">
        <v>11</v>
      </c>
      <c r="G96" s="464">
        <v>3</v>
      </c>
      <c r="H96" s="464">
        <v>7</v>
      </c>
      <c r="I96" s="463" t="s">
        <v>2339</v>
      </c>
      <c r="J96" s="463" t="s">
        <v>2321</v>
      </c>
    </row>
    <row r="97" spans="1:10" s="384" customFormat="1" hidden="1" x14ac:dyDescent="0.2">
      <c r="A97" s="462"/>
      <c r="B97" s="463" t="s">
        <v>477</v>
      </c>
      <c r="C97" s="464">
        <v>6</v>
      </c>
      <c r="D97" s="464">
        <v>21</v>
      </c>
      <c r="E97" s="464">
        <v>4</v>
      </c>
      <c r="F97" s="464">
        <v>13</v>
      </c>
      <c r="G97" s="464">
        <v>2</v>
      </c>
      <c r="H97" s="464">
        <v>8</v>
      </c>
      <c r="I97" s="463" t="s">
        <v>2339</v>
      </c>
      <c r="J97" s="463" t="s">
        <v>2321</v>
      </c>
    </row>
    <row r="98" spans="1:10" s="384" customFormat="1" hidden="1" x14ac:dyDescent="0.2">
      <c r="A98" s="462"/>
      <c r="B98" s="463" t="s">
        <v>479</v>
      </c>
      <c r="C98" s="464">
        <v>5</v>
      </c>
      <c r="D98" s="464">
        <v>16</v>
      </c>
      <c r="E98" s="464">
        <v>3</v>
      </c>
      <c r="F98" s="464">
        <v>9</v>
      </c>
      <c r="G98" s="464">
        <v>2</v>
      </c>
      <c r="H98" s="464">
        <v>7</v>
      </c>
      <c r="I98" s="463" t="s">
        <v>2339</v>
      </c>
      <c r="J98" s="463" t="s">
        <v>2321</v>
      </c>
    </row>
    <row r="99" spans="1:10" s="384" customFormat="1" hidden="1" x14ac:dyDescent="0.2">
      <c r="A99" s="462"/>
      <c r="B99" s="463" t="s">
        <v>495</v>
      </c>
      <c r="C99" s="464">
        <v>3</v>
      </c>
      <c r="D99" s="464">
        <v>9</v>
      </c>
      <c r="E99" s="464">
        <v>2</v>
      </c>
      <c r="F99" s="464">
        <v>6</v>
      </c>
      <c r="G99" s="464">
        <v>1</v>
      </c>
      <c r="H99" s="464">
        <v>3</v>
      </c>
      <c r="I99" s="463" t="s">
        <v>2340</v>
      </c>
      <c r="J99" s="463" t="s">
        <v>2321</v>
      </c>
    </row>
    <row r="100" spans="1:10" s="384" customFormat="1" hidden="1" x14ac:dyDescent="0.2">
      <c r="A100" s="462"/>
      <c r="B100" s="463" t="s">
        <v>480</v>
      </c>
      <c r="C100" s="464">
        <v>5</v>
      </c>
      <c r="D100" s="464">
        <v>12</v>
      </c>
      <c r="E100" s="464">
        <v>3</v>
      </c>
      <c r="F100" s="464">
        <v>7</v>
      </c>
      <c r="G100" s="464">
        <v>2</v>
      </c>
      <c r="H100" s="464">
        <v>5</v>
      </c>
      <c r="I100" s="463" t="s">
        <v>2340</v>
      </c>
      <c r="J100" s="463" t="s">
        <v>2321</v>
      </c>
    </row>
    <row r="101" spans="1:10" s="384" customFormat="1" hidden="1" x14ac:dyDescent="0.2">
      <c r="A101" s="462"/>
      <c r="B101" s="463" t="s">
        <v>482</v>
      </c>
      <c r="C101" s="464">
        <v>3</v>
      </c>
      <c r="D101" s="464">
        <v>8</v>
      </c>
      <c r="E101" s="464">
        <v>2</v>
      </c>
      <c r="F101" s="464">
        <v>5</v>
      </c>
      <c r="G101" s="464">
        <v>1</v>
      </c>
      <c r="H101" s="464">
        <v>3</v>
      </c>
      <c r="I101" s="463" t="s">
        <v>2340</v>
      </c>
      <c r="J101" s="463" t="s">
        <v>2321</v>
      </c>
    </row>
    <row r="102" spans="1:10" s="384" customFormat="1" hidden="1" x14ac:dyDescent="0.2">
      <c r="A102" s="462"/>
      <c r="B102" s="463" t="s">
        <v>497</v>
      </c>
      <c r="C102" s="464">
        <v>5</v>
      </c>
      <c r="D102" s="464">
        <v>11</v>
      </c>
      <c r="E102" s="464">
        <v>3</v>
      </c>
      <c r="F102" s="464">
        <v>7</v>
      </c>
      <c r="G102" s="464">
        <v>2</v>
      </c>
      <c r="H102" s="464">
        <v>4</v>
      </c>
      <c r="I102" s="463" t="s">
        <v>2341</v>
      </c>
      <c r="J102" s="463" t="s">
        <v>2321</v>
      </c>
    </row>
    <row r="103" spans="1:10" s="384" customFormat="1" hidden="1" x14ac:dyDescent="0.2">
      <c r="A103" s="462"/>
      <c r="B103" s="463" t="s">
        <v>484</v>
      </c>
      <c r="C103" s="464">
        <v>3</v>
      </c>
      <c r="D103" s="464">
        <v>9</v>
      </c>
      <c r="E103" s="464">
        <v>2</v>
      </c>
      <c r="F103" s="464">
        <v>6</v>
      </c>
      <c r="G103" s="464">
        <v>1</v>
      </c>
      <c r="H103" s="464">
        <v>3</v>
      </c>
      <c r="I103" s="463" t="s">
        <v>2341</v>
      </c>
      <c r="J103" s="463" t="s">
        <v>2321</v>
      </c>
    </row>
    <row r="104" spans="1:10" s="384" customFormat="1" hidden="1" x14ac:dyDescent="0.2">
      <c r="A104" s="462"/>
      <c r="B104" s="463" t="s">
        <v>498</v>
      </c>
      <c r="C104" s="464">
        <v>3</v>
      </c>
      <c r="D104" s="464">
        <v>6</v>
      </c>
      <c r="E104" s="464">
        <v>2</v>
      </c>
      <c r="F104" s="464">
        <v>4</v>
      </c>
      <c r="G104" s="464">
        <v>1</v>
      </c>
      <c r="H104" s="464">
        <v>2</v>
      </c>
      <c r="I104" s="463" t="s">
        <v>2341</v>
      </c>
      <c r="J104" s="463" t="s">
        <v>2321</v>
      </c>
    </row>
    <row r="105" spans="1:10" s="384" customFormat="1" hidden="1" x14ac:dyDescent="0.2">
      <c r="A105" s="462"/>
      <c r="B105" s="463" t="s">
        <v>500</v>
      </c>
      <c r="C105" s="464">
        <v>5</v>
      </c>
      <c r="D105" s="464">
        <v>12</v>
      </c>
      <c r="E105" s="464">
        <v>3</v>
      </c>
      <c r="F105" s="464">
        <v>7</v>
      </c>
      <c r="G105" s="464">
        <v>2</v>
      </c>
      <c r="H105" s="464">
        <v>5</v>
      </c>
      <c r="I105" s="463" t="s">
        <v>2342</v>
      </c>
      <c r="J105" s="463" t="s">
        <v>2321</v>
      </c>
    </row>
    <row r="106" spans="1:10" s="384" customFormat="1" hidden="1" x14ac:dyDescent="0.2">
      <c r="A106" s="462"/>
      <c r="B106" s="463" t="s">
        <v>486</v>
      </c>
      <c r="C106" s="464">
        <v>4</v>
      </c>
      <c r="D106" s="464">
        <v>11</v>
      </c>
      <c r="E106" s="464">
        <v>2</v>
      </c>
      <c r="F106" s="464">
        <v>6</v>
      </c>
      <c r="G106" s="464">
        <v>2</v>
      </c>
      <c r="H106" s="464">
        <v>5</v>
      </c>
      <c r="I106" s="463" t="s">
        <v>2342</v>
      </c>
      <c r="J106" s="463" t="s">
        <v>2321</v>
      </c>
    </row>
    <row r="107" spans="1:10" s="384" customFormat="1" hidden="1" x14ac:dyDescent="0.2">
      <c r="A107" s="462"/>
      <c r="B107" s="463" t="s">
        <v>2343</v>
      </c>
      <c r="C107" s="464">
        <v>3</v>
      </c>
      <c r="D107" s="464">
        <v>8</v>
      </c>
      <c r="E107" s="464">
        <v>2</v>
      </c>
      <c r="F107" s="464">
        <v>5</v>
      </c>
      <c r="G107" s="464">
        <v>1</v>
      </c>
      <c r="H107" s="464">
        <v>3</v>
      </c>
      <c r="I107" s="463" t="s">
        <v>2344</v>
      </c>
      <c r="J107" s="463"/>
    </row>
    <row r="108" spans="1:10" s="384" customFormat="1" hidden="1" x14ac:dyDescent="0.2">
      <c r="A108" s="457">
        <v>11</v>
      </c>
      <c r="B108" s="460" t="s">
        <v>581</v>
      </c>
      <c r="C108" s="461">
        <v>124</v>
      </c>
      <c r="D108" s="461">
        <v>1083</v>
      </c>
      <c r="E108" s="461">
        <v>0</v>
      </c>
      <c r="F108" s="461">
        <v>0</v>
      </c>
      <c r="G108" s="461">
        <v>124</v>
      </c>
      <c r="H108" s="461">
        <v>1083</v>
      </c>
      <c r="I108" s="460" t="s">
        <v>581</v>
      </c>
      <c r="J108" s="460"/>
    </row>
    <row r="109" spans="1:10" s="384" customFormat="1" hidden="1" x14ac:dyDescent="0.2">
      <c r="A109" s="462">
        <v>1</v>
      </c>
      <c r="B109" s="463" t="s">
        <v>475</v>
      </c>
      <c r="C109" s="464">
        <v>55</v>
      </c>
      <c r="D109" s="464">
        <v>835</v>
      </c>
      <c r="E109" s="464"/>
      <c r="F109" s="464"/>
      <c r="G109" s="464">
        <v>55</v>
      </c>
      <c r="H109" s="464">
        <v>835</v>
      </c>
      <c r="I109" s="463" t="s">
        <v>2345</v>
      </c>
      <c r="J109" s="463" t="s">
        <v>494</v>
      </c>
    </row>
    <row r="110" spans="1:10" s="384" customFormat="1" hidden="1" x14ac:dyDescent="0.2">
      <c r="A110" s="462"/>
      <c r="B110" s="463" t="s">
        <v>477</v>
      </c>
      <c r="C110" s="464">
        <v>27</v>
      </c>
      <c r="D110" s="464">
        <v>84</v>
      </c>
      <c r="E110" s="464"/>
      <c r="F110" s="464"/>
      <c r="G110" s="464">
        <v>27</v>
      </c>
      <c r="H110" s="464">
        <v>84</v>
      </c>
      <c r="I110" s="463" t="s">
        <v>2346</v>
      </c>
      <c r="J110" s="463" t="s">
        <v>494</v>
      </c>
    </row>
    <row r="111" spans="1:10" s="384" customFormat="1" hidden="1" x14ac:dyDescent="0.2">
      <c r="A111" s="462"/>
      <c r="B111" s="463" t="s">
        <v>480</v>
      </c>
      <c r="C111" s="464">
        <v>20</v>
      </c>
      <c r="D111" s="464">
        <v>95</v>
      </c>
      <c r="E111" s="464"/>
      <c r="F111" s="464"/>
      <c r="G111" s="464">
        <v>20</v>
      </c>
      <c r="H111" s="464">
        <v>95</v>
      </c>
      <c r="I111" s="463" t="s">
        <v>1396</v>
      </c>
      <c r="J111" s="463" t="s">
        <v>494</v>
      </c>
    </row>
    <row r="112" spans="1:10" s="384" customFormat="1" hidden="1" x14ac:dyDescent="0.2">
      <c r="A112" s="462"/>
      <c r="B112" s="463" t="s">
        <v>2347</v>
      </c>
      <c r="C112" s="464">
        <v>22</v>
      </c>
      <c r="D112" s="464">
        <v>69</v>
      </c>
      <c r="E112" s="464"/>
      <c r="F112" s="464"/>
      <c r="G112" s="464">
        <v>22</v>
      </c>
      <c r="H112" s="464">
        <v>69</v>
      </c>
      <c r="I112" s="463"/>
      <c r="J112" s="463"/>
    </row>
    <row r="113" spans="1:10" s="384" customFormat="1" hidden="1" x14ac:dyDescent="0.2">
      <c r="A113" s="457">
        <v>12</v>
      </c>
      <c r="B113" s="460" t="s">
        <v>527</v>
      </c>
      <c r="C113" s="461">
        <v>29</v>
      </c>
      <c r="D113" s="461">
        <v>0</v>
      </c>
      <c r="E113" s="461">
        <v>17</v>
      </c>
      <c r="F113" s="461">
        <v>0</v>
      </c>
      <c r="G113" s="461">
        <v>12</v>
      </c>
      <c r="H113" s="461">
        <v>0</v>
      </c>
      <c r="I113" s="460" t="s">
        <v>527</v>
      </c>
      <c r="J113" s="460"/>
    </row>
    <row r="114" spans="1:10" s="384" customFormat="1" ht="31.5" hidden="1" x14ac:dyDescent="0.2">
      <c r="A114" s="462"/>
      <c r="B114" s="463" t="s">
        <v>528</v>
      </c>
      <c r="C114" s="464">
        <v>8</v>
      </c>
      <c r="D114" s="464">
        <v>0</v>
      </c>
      <c r="E114" s="464">
        <v>6</v>
      </c>
      <c r="F114" s="464"/>
      <c r="G114" s="464">
        <v>2</v>
      </c>
      <c r="H114" s="464"/>
      <c r="I114" s="463" t="s">
        <v>2348</v>
      </c>
      <c r="J114" s="463" t="s">
        <v>2336</v>
      </c>
    </row>
    <row r="115" spans="1:10" s="384" customFormat="1" hidden="1" x14ac:dyDescent="0.2">
      <c r="A115" s="462"/>
      <c r="B115" s="463" t="s">
        <v>529</v>
      </c>
      <c r="C115" s="464">
        <v>9</v>
      </c>
      <c r="D115" s="464">
        <v>0</v>
      </c>
      <c r="E115" s="464">
        <v>5</v>
      </c>
      <c r="F115" s="464"/>
      <c r="G115" s="464">
        <v>4</v>
      </c>
      <c r="H115" s="464"/>
      <c r="I115" s="463" t="s">
        <v>2349</v>
      </c>
      <c r="J115" s="463" t="s">
        <v>2336</v>
      </c>
    </row>
    <row r="116" spans="1:10" s="384" customFormat="1" hidden="1" x14ac:dyDescent="0.2">
      <c r="A116" s="462"/>
      <c r="B116" s="463" t="s">
        <v>531</v>
      </c>
      <c r="C116" s="464">
        <v>8</v>
      </c>
      <c r="D116" s="464">
        <v>0</v>
      </c>
      <c r="E116" s="464">
        <v>3</v>
      </c>
      <c r="F116" s="464"/>
      <c r="G116" s="464">
        <v>5</v>
      </c>
      <c r="H116" s="464"/>
      <c r="I116" s="463" t="s">
        <v>2350</v>
      </c>
      <c r="J116" s="463" t="s">
        <v>2336</v>
      </c>
    </row>
    <row r="117" spans="1:10" s="384" customFormat="1" hidden="1" x14ac:dyDescent="0.2">
      <c r="A117" s="462"/>
      <c r="B117" s="463" t="s">
        <v>533</v>
      </c>
      <c r="C117" s="464">
        <v>4</v>
      </c>
      <c r="D117" s="464">
        <v>0</v>
      </c>
      <c r="E117" s="464">
        <v>3</v>
      </c>
      <c r="F117" s="464"/>
      <c r="G117" s="464">
        <v>1</v>
      </c>
      <c r="H117" s="464"/>
      <c r="I117" s="463" t="s">
        <v>2349</v>
      </c>
      <c r="J117" s="463" t="s">
        <v>2336</v>
      </c>
    </row>
    <row r="118" spans="1:10" s="384" customFormat="1" hidden="1" x14ac:dyDescent="0.2">
      <c r="A118" s="457">
        <v>13</v>
      </c>
      <c r="B118" s="460" t="s">
        <v>542</v>
      </c>
      <c r="C118" s="461">
        <v>141</v>
      </c>
      <c r="D118" s="461">
        <v>569</v>
      </c>
      <c r="E118" s="461">
        <v>0</v>
      </c>
      <c r="F118" s="461">
        <v>0</v>
      </c>
      <c r="G118" s="461">
        <v>141</v>
      </c>
      <c r="H118" s="461">
        <v>569</v>
      </c>
      <c r="I118" s="460" t="s">
        <v>542</v>
      </c>
      <c r="J118" s="460"/>
    </row>
    <row r="119" spans="1:10" s="384" customFormat="1" ht="31.5" hidden="1" x14ac:dyDescent="0.2">
      <c r="A119" s="462"/>
      <c r="B119" s="463" t="s">
        <v>475</v>
      </c>
      <c r="C119" s="464">
        <v>4</v>
      </c>
      <c r="D119" s="464">
        <v>9</v>
      </c>
      <c r="E119" s="464"/>
      <c r="F119" s="464"/>
      <c r="G119" s="464">
        <v>4</v>
      </c>
      <c r="H119" s="464">
        <v>9</v>
      </c>
      <c r="I119" s="463" t="s">
        <v>2351</v>
      </c>
      <c r="J119" s="463" t="s">
        <v>535</v>
      </c>
    </row>
    <row r="120" spans="1:10" s="384" customFormat="1" ht="31.5" hidden="1" x14ac:dyDescent="0.2">
      <c r="A120" s="462"/>
      <c r="B120" s="463" t="s">
        <v>477</v>
      </c>
      <c r="C120" s="464">
        <v>3</v>
      </c>
      <c r="D120" s="464">
        <v>6</v>
      </c>
      <c r="E120" s="464"/>
      <c r="F120" s="464"/>
      <c r="G120" s="464">
        <v>3</v>
      </c>
      <c r="H120" s="464">
        <v>6</v>
      </c>
      <c r="I120" s="463" t="s">
        <v>2351</v>
      </c>
      <c r="J120" s="463" t="s">
        <v>535</v>
      </c>
    </row>
    <row r="121" spans="1:10" s="384" customFormat="1" ht="31.5" hidden="1" x14ac:dyDescent="0.2">
      <c r="A121" s="462"/>
      <c r="B121" s="463" t="s">
        <v>479</v>
      </c>
      <c r="C121" s="464">
        <v>8</v>
      </c>
      <c r="D121" s="464">
        <v>29</v>
      </c>
      <c r="E121" s="464"/>
      <c r="F121" s="464"/>
      <c r="G121" s="464">
        <v>8</v>
      </c>
      <c r="H121" s="464">
        <v>29</v>
      </c>
      <c r="I121" s="463" t="s">
        <v>2351</v>
      </c>
      <c r="J121" s="463" t="s">
        <v>535</v>
      </c>
    </row>
    <row r="122" spans="1:10" s="384" customFormat="1" hidden="1" x14ac:dyDescent="0.2">
      <c r="A122" s="462"/>
      <c r="B122" s="463" t="s">
        <v>495</v>
      </c>
      <c r="C122" s="464">
        <v>4</v>
      </c>
      <c r="D122" s="464">
        <v>8</v>
      </c>
      <c r="E122" s="464"/>
      <c r="F122" s="464"/>
      <c r="G122" s="464">
        <v>4</v>
      </c>
      <c r="H122" s="464">
        <v>8</v>
      </c>
      <c r="I122" s="463" t="s">
        <v>543</v>
      </c>
      <c r="J122" s="463" t="s">
        <v>535</v>
      </c>
    </row>
    <row r="123" spans="1:10" s="384" customFormat="1" hidden="1" x14ac:dyDescent="0.2">
      <c r="A123" s="462"/>
      <c r="B123" s="463" t="s">
        <v>480</v>
      </c>
      <c r="C123" s="464">
        <v>6</v>
      </c>
      <c r="D123" s="464">
        <v>20</v>
      </c>
      <c r="E123" s="464"/>
      <c r="F123" s="464"/>
      <c r="G123" s="464">
        <v>6</v>
      </c>
      <c r="H123" s="464">
        <v>20</v>
      </c>
      <c r="I123" s="463"/>
      <c r="J123" s="463" t="s">
        <v>535</v>
      </c>
    </row>
    <row r="124" spans="1:10" s="384" customFormat="1" hidden="1" x14ac:dyDescent="0.2">
      <c r="A124" s="462"/>
      <c r="B124" s="463" t="s">
        <v>482</v>
      </c>
      <c r="C124" s="464">
        <v>4</v>
      </c>
      <c r="D124" s="464">
        <v>15</v>
      </c>
      <c r="E124" s="464"/>
      <c r="F124" s="464"/>
      <c r="G124" s="464">
        <v>4</v>
      </c>
      <c r="H124" s="464">
        <v>15</v>
      </c>
      <c r="I124" s="463"/>
      <c r="J124" s="463" t="s">
        <v>535</v>
      </c>
    </row>
    <row r="125" spans="1:10" s="384" customFormat="1" hidden="1" x14ac:dyDescent="0.2">
      <c r="A125" s="462"/>
      <c r="B125" s="463" t="s">
        <v>497</v>
      </c>
      <c r="C125" s="464">
        <v>0</v>
      </c>
      <c r="D125" s="464">
        <v>0</v>
      </c>
      <c r="E125" s="464"/>
      <c r="F125" s="464"/>
      <c r="G125" s="464">
        <v>0</v>
      </c>
      <c r="H125" s="464">
        <v>0</v>
      </c>
      <c r="I125" s="463" t="s">
        <v>544</v>
      </c>
      <c r="J125" s="463" t="s">
        <v>535</v>
      </c>
    </row>
    <row r="126" spans="1:10" s="384" customFormat="1" hidden="1" x14ac:dyDescent="0.2">
      <c r="A126" s="462"/>
      <c r="B126" s="463" t="s">
        <v>484</v>
      </c>
      <c r="C126" s="464">
        <v>2</v>
      </c>
      <c r="D126" s="464">
        <v>5</v>
      </c>
      <c r="E126" s="464"/>
      <c r="F126" s="464"/>
      <c r="G126" s="464">
        <v>2</v>
      </c>
      <c r="H126" s="464">
        <v>5</v>
      </c>
      <c r="I126" s="463"/>
      <c r="J126" s="463" t="s">
        <v>535</v>
      </c>
    </row>
    <row r="127" spans="1:10" s="384" customFormat="1" hidden="1" x14ac:dyDescent="0.2">
      <c r="A127" s="462"/>
      <c r="B127" s="463" t="s">
        <v>498</v>
      </c>
      <c r="C127" s="464">
        <v>6</v>
      </c>
      <c r="D127" s="464">
        <v>11</v>
      </c>
      <c r="E127" s="464"/>
      <c r="F127" s="464"/>
      <c r="G127" s="464">
        <v>6</v>
      </c>
      <c r="H127" s="464">
        <v>11</v>
      </c>
      <c r="I127" s="463"/>
      <c r="J127" s="463" t="s">
        <v>535</v>
      </c>
    </row>
    <row r="128" spans="1:10" s="384" customFormat="1" hidden="1" x14ac:dyDescent="0.2">
      <c r="A128" s="462"/>
      <c r="B128" s="463" t="s">
        <v>500</v>
      </c>
      <c r="C128" s="464">
        <v>10</v>
      </c>
      <c r="D128" s="464">
        <v>45</v>
      </c>
      <c r="E128" s="464"/>
      <c r="F128" s="464"/>
      <c r="G128" s="464">
        <v>10</v>
      </c>
      <c r="H128" s="464">
        <v>45</v>
      </c>
      <c r="I128" s="463" t="s">
        <v>2352</v>
      </c>
      <c r="J128" s="463" t="s">
        <v>535</v>
      </c>
    </row>
    <row r="129" spans="1:10" s="384" customFormat="1" hidden="1" x14ac:dyDescent="0.2">
      <c r="A129" s="462"/>
      <c r="B129" s="463" t="s">
        <v>486</v>
      </c>
      <c r="C129" s="464">
        <v>6</v>
      </c>
      <c r="D129" s="464">
        <v>24</v>
      </c>
      <c r="E129" s="464"/>
      <c r="F129" s="464"/>
      <c r="G129" s="464">
        <v>6</v>
      </c>
      <c r="H129" s="464">
        <v>24</v>
      </c>
      <c r="I129" s="463" t="s">
        <v>545</v>
      </c>
      <c r="J129" s="463" t="s">
        <v>535</v>
      </c>
    </row>
    <row r="130" spans="1:10" s="384" customFormat="1" ht="31.5" hidden="1" x14ac:dyDescent="0.2">
      <c r="A130" s="462"/>
      <c r="B130" s="463" t="s">
        <v>487</v>
      </c>
      <c r="C130" s="464">
        <v>2</v>
      </c>
      <c r="D130" s="464">
        <v>9</v>
      </c>
      <c r="E130" s="464"/>
      <c r="F130" s="464"/>
      <c r="G130" s="464">
        <v>2</v>
      </c>
      <c r="H130" s="464">
        <v>9</v>
      </c>
      <c r="I130" s="463" t="s">
        <v>2353</v>
      </c>
      <c r="J130" s="463" t="s">
        <v>535</v>
      </c>
    </row>
    <row r="131" spans="1:10" s="384" customFormat="1" ht="63" hidden="1" x14ac:dyDescent="0.2">
      <c r="A131" s="462"/>
      <c r="B131" s="463" t="s">
        <v>546</v>
      </c>
      <c r="C131" s="464">
        <v>5</v>
      </c>
      <c r="D131" s="464">
        <v>27</v>
      </c>
      <c r="E131" s="464"/>
      <c r="F131" s="464"/>
      <c r="G131" s="464">
        <v>5</v>
      </c>
      <c r="H131" s="464">
        <v>27</v>
      </c>
      <c r="I131" s="463" t="s">
        <v>2354</v>
      </c>
      <c r="J131" s="463" t="s">
        <v>535</v>
      </c>
    </row>
    <row r="132" spans="1:10" s="384" customFormat="1" hidden="1" x14ac:dyDescent="0.2">
      <c r="A132" s="462"/>
      <c r="B132" s="463" t="s">
        <v>547</v>
      </c>
      <c r="C132" s="464">
        <v>3</v>
      </c>
      <c r="D132" s="464">
        <v>7</v>
      </c>
      <c r="E132" s="464"/>
      <c r="F132" s="464"/>
      <c r="G132" s="464">
        <v>3</v>
      </c>
      <c r="H132" s="464">
        <v>7</v>
      </c>
      <c r="I132" s="463"/>
      <c r="J132" s="463" t="s">
        <v>535</v>
      </c>
    </row>
    <row r="133" spans="1:10" s="384" customFormat="1" hidden="1" x14ac:dyDescent="0.2">
      <c r="A133" s="462"/>
      <c r="B133" s="463" t="s">
        <v>548</v>
      </c>
      <c r="C133" s="464">
        <v>1</v>
      </c>
      <c r="D133" s="464">
        <v>1</v>
      </c>
      <c r="E133" s="464"/>
      <c r="F133" s="464"/>
      <c r="G133" s="464">
        <v>1</v>
      </c>
      <c r="H133" s="464">
        <v>1</v>
      </c>
      <c r="I133" s="463"/>
      <c r="J133" s="463" t="s">
        <v>535</v>
      </c>
    </row>
    <row r="134" spans="1:10" s="384" customFormat="1" hidden="1" x14ac:dyDescent="0.2">
      <c r="A134" s="462"/>
      <c r="B134" s="463" t="s">
        <v>549</v>
      </c>
      <c r="C134" s="464">
        <v>17</v>
      </c>
      <c r="D134" s="464">
        <v>86</v>
      </c>
      <c r="E134" s="464"/>
      <c r="F134" s="464"/>
      <c r="G134" s="464">
        <v>17</v>
      </c>
      <c r="H134" s="464">
        <v>86</v>
      </c>
      <c r="I134" s="463"/>
      <c r="J134" s="463" t="s">
        <v>535</v>
      </c>
    </row>
    <row r="135" spans="1:10" s="384" customFormat="1" ht="31.5" hidden="1" x14ac:dyDescent="0.2">
      <c r="A135" s="462"/>
      <c r="B135" s="463" t="s">
        <v>550</v>
      </c>
      <c r="C135" s="464">
        <v>22</v>
      </c>
      <c r="D135" s="464">
        <v>100</v>
      </c>
      <c r="E135" s="464"/>
      <c r="F135" s="464"/>
      <c r="G135" s="464">
        <v>22</v>
      </c>
      <c r="H135" s="464">
        <v>100</v>
      </c>
      <c r="I135" s="463" t="s">
        <v>2355</v>
      </c>
      <c r="J135" s="463" t="s">
        <v>535</v>
      </c>
    </row>
    <row r="136" spans="1:10" s="384" customFormat="1" hidden="1" x14ac:dyDescent="0.2">
      <c r="A136" s="462"/>
      <c r="B136" s="463" t="s">
        <v>552</v>
      </c>
      <c r="C136" s="464">
        <v>8</v>
      </c>
      <c r="D136" s="464">
        <v>45</v>
      </c>
      <c r="E136" s="464"/>
      <c r="F136" s="464"/>
      <c r="G136" s="464">
        <v>8</v>
      </c>
      <c r="H136" s="464">
        <v>45</v>
      </c>
      <c r="I136" s="463"/>
      <c r="J136" s="463" t="s">
        <v>535</v>
      </c>
    </row>
    <row r="137" spans="1:10" s="384" customFormat="1" hidden="1" x14ac:dyDescent="0.2">
      <c r="A137" s="462"/>
      <c r="B137" s="463" t="s">
        <v>490</v>
      </c>
      <c r="C137" s="464">
        <v>7</v>
      </c>
      <c r="D137" s="464">
        <v>29</v>
      </c>
      <c r="E137" s="464"/>
      <c r="F137" s="464"/>
      <c r="G137" s="464">
        <v>7</v>
      </c>
      <c r="H137" s="464">
        <v>29</v>
      </c>
      <c r="I137" s="463" t="s">
        <v>2356</v>
      </c>
      <c r="J137" s="463" t="s">
        <v>535</v>
      </c>
    </row>
    <row r="138" spans="1:10" s="384" customFormat="1" hidden="1" x14ac:dyDescent="0.2">
      <c r="A138" s="462"/>
      <c r="B138" s="463" t="s">
        <v>491</v>
      </c>
      <c r="C138" s="464">
        <v>11</v>
      </c>
      <c r="D138" s="464">
        <v>44</v>
      </c>
      <c r="E138" s="464"/>
      <c r="F138" s="464"/>
      <c r="G138" s="464">
        <v>11</v>
      </c>
      <c r="H138" s="464">
        <v>44</v>
      </c>
      <c r="I138" s="463" t="s">
        <v>553</v>
      </c>
      <c r="J138" s="463" t="s">
        <v>535</v>
      </c>
    </row>
    <row r="139" spans="1:10" s="384" customFormat="1" hidden="1" x14ac:dyDescent="0.2">
      <c r="A139" s="462"/>
      <c r="B139" s="463" t="s">
        <v>554</v>
      </c>
      <c r="C139" s="464">
        <v>0</v>
      </c>
      <c r="D139" s="464">
        <v>0</v>
      </c>
      <c r="E139" s="464"/>
      <c r="F139" s="464"/>
      <c r="G139" s="464">
        <v>0</v>
      </c>
      <c r="H139" s="464">
        <v>0</v>
      </c>
      <c r="I139" s="463" t="s">
        <v>2357</v>
      </c>
      <c r="J139" s="463" t="s">
        <v>535</v>
      </c>
    </row>
    <row r="140" spans="1:10" s="384" customFormat="1" ht="63" hidden="1" x14ac:dyDescent="0.2">
      <c r="A140" s="462"/>
      <c r="B140" s="463" t="s">
        <v>492</v>
      </c>
      <c r="C140" s="464">
        <v>4</v>
      </c>
      <c r="D140" s="464">
        <v>15</v>
      </c>
      <c r="E140" s="464"/>
      <c r="F140" s="464"/>
      <c r="G140" s="464">
        <v>4</v>
      </c>
      <c r="H140" s="464">
        <v>15</v>
      </c>
      <c r="I140" s="463" t="s">
        <v>2358</v>
      </c>
      <c r="J140" s="463" t="s">
        <v>535</v>
      </c>
    </row>
    <row r="141" spans="1:10" s="384" customFormat="1" hidden="1" x14ac:dyDescent="0.2">
      <c r="A141" s="462"/>
      <c r="B141" s="463" t="s">
        <v>555</v>
      </c>
      <c r="C141" s="464">
        <v>8</v>
      </c>
      <c r="D141" s="464">
        <v>34</v>
      </c>
      <c r="E141" s="464"/>
      <c r="F141" s="464"/>
      <c r="G141" s="464">
        <v>8</v>
      </c>
      <c r="H141" s="464">
        <v>34</v>
      </c>
      <c r="I141" s="463" t="s">
        <v>538</v>
      </c>
      <c r="J141" s="463" t="s">
        <v>535</v>
      </c>
    </row>
    <row r="142" spans="1:10" s="384" customFormat="1" hidden="1" x14ac:dyDescent="0.2">
      <c r="A142" s="457">
        <v>14</v>
      </c>
      <c r="B142" s="460" t="s">
        <v>537</v>
      </c>
      <c r="C142" s="461">
        <v>171</v>
      </c>
      <c r="D142" s="461">
        <v>715</v>
      </c>
      <c r="E142" s="461">
        <v>0</v>
      </c>
      <c r="F142" s="461">
        <v>0</v>
      </c>
      <c r="G142" s="461">
        <v>171</v>
      </c>
      <c r="H142" s="461">
        <v>715</v>
      </c>
      <c r="I142" s="460" t="s">
        <v>537</v>
      </c>
      <c r="J142" s="460"/>
    </row>
    <row r="143" spans="1:10" s="384" customFormat="1" hidden="1" x14ac:dyDescent="0.2">
      <c r="A143" s="462">
        <v>1</v>
      </c>
      <c r="B143" s="463" t="s">
        <v>519</v>
      </c>
      <c r="C143" s="464">
        <v>12</v>
      </c>
      <c r="D143" s="464">
        <v>79</v>
      </c>
      <c r="E143" s="464"/>
      <c r="F143" s="464"/>
      <c r="G143" s="464">
        <v>12</v>
      </c>
      <c r="H143" s="464">
        <v>79</v>
      </c>
      <c r="I143" s="463" t="s">
        <v>2359</v>
      </c>
      <c r="J143" s="463" t="s">
        <v>539</v>
      </c>
    </row>
    <row r="144" spans="1:10" s="384" customFormat="1" hidden="1" x14ac:dyDescent="0.2">
      <c r="A144" s="462">
        <v>2</v>
      </c>
      <c r="B144" s="463" t="s">
        <v>520</v>
      </c>
      <c r="C144" s="464">
        <v>33</v>
      </c>
      <c r="D144" s="464">
        <v>134</v>
      </c>
      <c r="E144" s="464"/>
      <c r="F144" s="464"/>
      <c r="G144" s="464">
        <v>33</v>
      </c>
      <c r="H144" s="464">
        <v>134</v>
      </c>
      <c r="I144" s="463" t="s">
        <v>2359</v>
      </c>
      <c r="J144" s="463" t="s">
        <v>539</v>
      </c>
    </row>
    <row r="145" spans="1:10" s="384" customFormat="1" hidden="1" x14ac:dyDescent="0.2">
      <c r="A145" s="462">
        <v>3</v>
      </c>
      <c r="B145" s="463" t="s">
        <v>521</v>
      </c>
      <c r="C145" s="464">
        <v>7</v>
      </c>
      <c r="D145" s="464">
        <v>9</v>
      </c>
      <c r="E145" s="464"/>
      <c r="F145" s="464"/>
      <c r="G145" s="464">
        <v>7</v>
      </c>
      <c r="H145" s="464">
        <v>9</v>
      </c>
      <c r="I145" s="463" t="s">
        <v>2359</v>
      </c>
      <c r="J145" s="463" t="s">
        <v>539</v>
      </c>
    </row>
    <row r="146" spans="1:10" s="384" customFormat="1" hidden="1" x14ac:dyDescent="0.2">
      <c r="A146" s="462">
        <v>4</v>
      </c>
      <c r="B146" s="463" t="s">
        <v>522</v>
      </c>
      <c r="C146" s="464">
        <v>49</v>
      </c>
      <c r="D146" s="464">
        <v>205</v>
      </c>
      <c r="E146" s="464"/>
      <c r="F146" s="464"/>
      <c r="G146" s="464">
        <v>49</v>
      </c>
      <c r="H146" s="464">
        <v>205</v>
      </c>
      <c r="I146" s="463" t="s">
        <v>2359</v>
      </c>
      <c r="J146" s="463" t="s">
        <v>539</v>
      </c>
    </row>
    <row r="147" spans="1:10" s="384" customFormat="1" hidden="1" x14ac:dyDescent="0.2">
      <c r="A147" s="462">
        <v>5</v>
      </c>
      <c r="B147" s="463" t="s">
        <v>540</v>
      </c>
      <c r="C147" s="464">
        <v>3</v>
      </c>
      <c r="D147" s="464">
        <v>15</v>
      </c>
      <c r="E147" s="464"/>
      <c r="F147" s="464"/>
      <c r="G147" s="464">
        <v>3</v>
      </c>
      <c r="H147" s="464">
        <v>15</v>
      </c>
      <c r="I147" s="463" t="s">
        <v>2359</v>
      </c>
      <c r="J147" s="463" t="s">
        <v>539</v>
      </c>
    </row>
    <row r="148" spans="1:10" s="384" customFormat="1" hidden="1" x14ac:dyDescent="0.2">
      <c r="A148" s="462">
        <v>6</v>
      </c>
      <c r="B148" s="463" t="s">
        <v>541</v>
      </c>
      <c r="C148" s="464">
        <v>67</v>
      </c>
      <c r="D148" s="464">
        <v>273</v>
      </c>
      <c r="E148" s="464"/>
      <c r="F148" s="464"/>
      <c r="G148" s="464">
        <v>67</v>
      </c>
      <c r="H148" s="464">
        <v>273</v>
      </c>
      <c r="I148" s="463" t="s">
        <v>1393</v>
      </c>
      <c r="J148" s="463" t="s">
        <v>539</v>
      </c>
    </row>
    <row r="149" spans="1:10" s="384" customFormat="1" hidden="1" x14ac:dyDescent="0.2">
      <c r="A149" s="457">
        <v>15</v>
      </c>
      <c r="B149" s="460" t="s">
        <v>503</v>
      </c>
      <c r="C149" s="461">
        <v>138</v>
      </c>
      <c r="D149" s="461">
        <v>234</v>
      </c>
      <c r="E149" s="461">
        <v>61</v>
      </c>
      <c r="F149" s="461">
        <v>77</v>
      </c>
      <c r="G149" s="461">
        <v>77</v>
      </c>
      <c r="H149" s="461">
        <v>157</v>
      </c>
      <c r="I149" s="460" t="s">
        <v>503</v>
      </c>
      <c r="J149" s="460"/>
    </row>
    <row r="150" spans="1:10" s="384" customFormat="1" hidden="1" x14ac:dyDescent="0.2">
      <c r="A150" s="462"/>
      <c r="B150" s="463">
        <v>1</v>
      </c>
      <c r="C150" s="464">
        <v>25</v>
      </c>
      <c r="D150" s="464">
        <v>45</v>
      </c>
      <c r="E150" s="464">
        <v>15</v>
      </c>
      <c r="F150" s="464">
        <v>20</v>
      </c>
      <c r="G150" s="464">
        <v>10</v>
      </c>
      <c r="H150" s="464">
        <v>25</v>
      </c>
      <c r="I150" s="463" t="s">
        <v>1456</v>
      </c>
      <c r="J150" s="463" t="s">
        <v>504</v>
      </c>
    </row>
    <row r="151" spans="1:10" s="384" customFormat="1" hidden="1" x14ac:dyDescent="0.2">
      <c r="A151" s="462"/>
      <c r="B151" s="463">
        <v>2</v>
      </c>
      <c r="C151" s="464">
        <v>10</v>
      </c>
      <c r="D151" s="464">
        <v>15</v>
      </c>
      <c r="E151" s="464">
        <v>5</v>
      </c>
      <c r="F151" s="464">
        <v>5</v>
      </c>
      <c r="G151" s="464">
        <v>5</v>
      </c>
      <c r="H151" s="464">
        <v>10</v>
      </c>
      <c r="I151" s="463" t="s">
        <v>505</v>
      </c>
      <c r="J151" s="463" t="s">
        <v>504</v>
      </c>
    </row>
    <row r="152" spans="1:10" s="384" customFormat="1" hidden="1" x14ac:dyDescent="0.2">
      <c r="A152" s="462"/>
      <c r="B152" s="463">
        <v>3</v>
      </c>
      <c r="C152" s="464">
        <v>13</v>
      </c>
      <c r="D152" s="464">
        <v>18</v>
      </c>
      <c r="E152" s="464">
        <v>6</v>
      </c>
      <c r="F152" s="464">
        <v>6</v>
      </c>
      <c r="G152" s="464">
        <v>7</v>
      </c>
      <c r="H152" s="464">
        <v>12</v>
      </c>
      <c r="I152" s="463" t="s">
        <v>506</v>
      </c>
      <c r="J152" s="463" t="s">
        <v>504</v>
      </c>
    </row>
    <row r="153" spans="1:10" s="384" customFormat="1" hidden="1" x14ac:dyDescent="0.2">
      <c r="A153" s="462"/>
      <c r="B153" s="463" t="s">
        <v>507</v>
      </c>
      <c r="C153" s="464">
        <v>40</v>
      </c>
      <c r="D153" s="464">
        <v>60</v>
      </c>
      <c r="E153" s="464">
        <v>20</v>
      </c>
      <c r="F153" s="464">
        <v>20</v>
      </c>
      <c r="G153" s="464">
        <v>20</v>
      </c>
      <c r="H153" s="464">
        <v>40</v>
      </c>
      <c r="I153" s="463" t="s">
        <v>508</v>
      </c>
      <c r="J153" s="463" t="s">
        <v>504</v>
      </c>
    </row>
    <row r="154" spans="1:10" s="384" customFormat="1" hidden="1" x14ac:dyDescent="0.2">
      <c r="A154" s="462"/>
      <c r="B154" s="463" t="s">
        <v>509</v>
      </c>
      <c r="C154" s="464">
        <v>25</v>
      </c>
      <c r="D154" s="464">
        <v>49</v>
      </c>
      <c r="E154" s="464">
        <v>5</v>
      </c>
      <c r="F154" s="464">
        <v>9</v>
      </c>
      <c r="G154" s="464">
        <v>20</v>
      </c>
      <c r="H154" s="464">
        <v>40</v>
      </c>
      <c r="I154" s="463" t="s">
        <v>510</v>
      </c>
      <c r="J154" s="463" t="s">
        <v>504</v>
      </c>
    </row>
    <row r="155" spans="1:10" s="384" customFormat="1" hidden="1" x14ac:dyDescent="0.2">
      <c r="A155" s="462"/>
      <c r="B155" s="463" t="s">
        <v>511</v>
      </c>
      <c r="C155" s="464">
        <v>15</v>
      </c>
      <c r="D155" s="464">
        <v>30</v>
      </c>
      <c r="E155" s="464">
        <v>5</v>
      </c>
      <c r="F155" s="464">
        <v>10</v>
      </c>
      <c r="G155" s="464">
        <v>10</v>
      </c>
      <c r="H155" s="464">
        <v>20</v>
      </c>
      <c r="I155" s="463" t="s">
        <v>510</v>
      </c>
      <c r="J155" s="463" t="s">
        <v>504</v>
      </c>
    </row>
    <row r="156" spans="1:10" s="384" customFormat="1" hidden="1" x14ac:dyDescent="0.2">
      <c r="A156" s="462"/>
      <c r="B156" s="463" t="s">
        <v>512</v>
      </c>
      <c r="C156" s="464">
        <v>10</v>
      </c>
      <c r="D156" s="464">
        <v>17</v>
      </c>
      <c r="E156" s="464">
        <v>5</v>
      </c>
      <c r="F156" s="464">
        <v>7</v>
      </c>
      <c r="G156" s="464">
        <v>5</v>
      </c>
      <c r="H156" s="464">
        <v>10</v>
      </c>
      <c r="I156" s="463" t="s">
        <v>513</v>
      </c>
      <c r="J156" s="463" t="s">
        <v>504</v>
      </c>
    </row>
    <row r="157" spans="1:10" s="384" customFormat="1" hidden="1" x14ac:dyDescent="0.2">
      <c r="A157" s="457">
        <v>16</v>
      </c>
      <c r="B157" s="460" t="s">
        <v>514</v>
      </c>
      <c r="C157" s="461">
        <v>104</v>
      </c>
      <c r="D157" s="461">
        <v>236</v>
      </c>
      <c r="E157" s="461">
        <v>26</v>
      </c>
      <c r="F157" s="461">
        <v>158</v>
      </c>
      <c r="G157" s="461">
        <v>78</v>
      </c>
      <c r="H157" s="461">
        <v>368</v>
      </c>
      <c r="I157" s="460" t="s">
        <v>514</v>
      </c>
      <c r="J157" s="460"/>
    </row>
    <row r="158" spans="1:10" s="384" customFormat="1" hidden="1" x14ac:dyDescent="0.2">
      <c r="A158" s="462"/>
      <c r="B158" s="463" t="s">
        <v>475</v>
      </c>
      <c r="C158" s="464">
        <v>14</v>
      </c>
      <c r="D158" s="464">
        <v>96</v>
      </c>
      <c r="E158" s="464">
        <v>14</v>
      </c>
      <c r="F158" s="464">
        <v>96</v>
      </c>
      <c r="G158" s="464"/>
      <c r="H158" s="464"/>
      <c r="I158" s="463" t="s">
        <v>2202</v>
      </c>
      <c r="J158" s="463" t="s">
        <v>516</v>
      </c>
    </row>
    <row r="159" spans="1:10" s="384" customFormat="1" hidden="1" x14ac:dyDescent="0.2">
      <c r="A159" s="462"/>
      <c r="B159" s="463" t="s">
        <v>477</v>
      </c>
      <c r="C159" s="464">
        <v>44</v>
      </c>
      <c r="D159" s="464">
        <v>59</v>
      </c>
      <c r="E159" s="464">
        <v>4</v>
      </c>
      <c r="F159" s="464">
        <v>19</v>
      </c>
      <c r="G159" s="464">
        <v>40</v>
      </c>
      <c r="H159" s="464">
        <v>125</v>
      </c>
      <c r="I159" s="463" t="s">
        <v>2202</v>
      </c>
      <c r="J159" s="463" t="s">
        <v>516</v>
      </c>
    </row>
    <row r="160" spans="1:10" s="384" customFormat="1" hidden="1" x14ac:dyDescent="0.2">
      <c r="A160" s="462"/>
      <c r="B160" s="463" t="s">
        <v>479</v>
      </c>
      <c r="C160" s="464">
        <v>0</v>
      </c>
      <c r="D160" s="464">
        <v>0</v>
      </c>
      <c r="E160" s="464"/>
      <c r="F160" s="464"/>
      <c r="G160" s="464">
        <v>0</v>
      </c>
      <c r="H160" s="464">
        <v>0</v>
      </c>
      <c r="I160" s="463" t="s">
        <v>2360</v>
      </c>
      <c r="J160" s="463" t="s">
        <v>516</v>
      </c>
    </row>
    <row r="161" spans="1:10" s="384" customFormat="1" hidden="1" x14ac:dyDescent="0.2">
      <c r="A161" s="462"/>
      <c r="B161" s="463" t="s">
        <v>495</v>
      </c>
      <c r="C161" s="464">
        <v>4</v>
      </c>
      <c r="D161" s="464">
        <v>4</v>
      </c>
      <c r="E161" s="464"/>
      <c r="F161" s="464"/>
      <c r="G161" s="464">
        <v>4</v>
      </c>
      <c r="H161" s="464">
        <v>10</v>
      </c>
      <c r="I161" s="463" t="s">
        <v>2360</v>
      </c>
      <c r="J161" s="463" t="s">
        <v>516</v>
      </c>
    </row>
    <row r="162" spans="1:10" s="384" customFormat="1" hidden="1" x14ac:dyDescent="0.2">
      <c r="A162" s="462"/>
      <c r="B162" s="463" t="s">
        <v>480</v>
      </c>
      <c r="C162" s="464">
        <v>34</v>
      </c>
      <c r="D162" s="464">
        <v>34</v>
      </c>
      <c r="E162" s="464"/>
      <c r="F162" s="464"/>
      <c r="G162" s="464">
        <v>34</v>
      </c>
      <c r="H162" s="464">
        <v>233</v>
      </c>
      <c r="I162" s="463" t="s">
        <v>1429</v>
      </c>
      <c r="J162" s="463" t="s">
        <v>516</v>
      </c>
    </row>
    <row r="163" spans="1:10" s="384" customFormat="1" hidden="1" x14ac:dyDescent="0.2">
      <c r="A163" s="462"/>
      <c r="B163" s="463" t="s">
        <v>482</v>
      </c>
      <c r="C163" s="464">
        <v>0</v>
      </c>
      <c r="D163" s="464">
        <v>0</v>
      </c>
      <c r="E163" s="464"/>
      <c r="F163" s="464"/>
      <c r="G163" s="464">
        <v>0</v>
      </c>
      <c r="H163" s="464"/>
      <c r="I163" s="463" t="s">
        <v>1429</v>
      </c>
      <c r="J163" s="463" t="s">
        <v>516</v>
      </c>
    </row>
    <row r="164" spans="1:10" s="384" customFormat="1" ht="31.5" hidden="1" x14ac:dyDescent="0.2">
      <c r="A164" s="462"/>
      <c r="B164" s="463" t="s">
        <v>497</v>
      </c>
      <c r="C164" s="464">
        <v>0</v>
      </c>
      <c r="D164" s="464">
        <v>0</v>
      </c>
      <c r="E164" s="464"/>
      <c r="F164" s="464"/>
      <c r="G164" s="464">
        <v>0</v>
      </c>
      <c r="H164" s="464"/>
      <c r="I164" s="463" t="s">
        <v>3233</v>
      </c>
      <c r="J164" s="463" t="s">
        <v>516</v>
      </c>
    </row>
    <row r="165" spans="1:10" s="384" customFormat="1" ht="31.5" hidden="1" x14ac:dyDescent="0.2">
      <c r="A165" s="462"/>
      <c r="B165" s="463" t="s">
        <v>484</v>
      </c>
      <c r="C165" s="464">
        <v>0</v>
      </c>
      <c r="D165" s="464">
        <v>0</v>
      </c>
      <c r="E165" s="464"/>
      <c r="F165" s="464"/>
      <c r="G165" s="464">
        <v>0</v>
      </c>
      <c r="H165" s="464"/>
      <c r="I165" s="463" t="s">
        <v>3233</v>
      </c>
      <c r="J165" s="463" t="s">
        <v>516</v>
      </c>
    </row>
    <row r="166" spans="1:10" s="384" customFormat="1" ht="31.5" hidden="1" x14ac:dyDescent="0.2">
      <c r="A166" s="462"/>
      <c r="B166" s="463" t="s">
        <v>498</v>
      </c>
      <c r="C166" s="464">
        <v>0</v>
      </c>
      <c r="D166" s="464">
        <v>0</v>
      </c>
      <c r="E166" s="464"/>
      <c r="F166" s="464"/>
      <c r="G166" s="464">
        <v>0</v>
      </c>
      <c r="H166" s="464"/>
      <c r="I166" s="463" t="s">
        <v>3234</v>
      </c>
      <c r="J166" s="463" t="s">
        <v>516</v>
      </c>
    </row>
    <row r="167" spans="1:10" s="384" customFormat="1" hidden="1" x14ac:dyDescent="0.2">
      <c r="A167" s="462"/>
      <c r="B167" s="463" t="s">
        <v>500</v>
      </c>
      <c r="C167" s="464">
        <v>0</v>
      </c>
      <c r="D167" s="464">
        <v>0</v>
      </c>
      <c r="E167" s="464"/>
      <c r="F167" s="464"/>
      <c r="G167" s="464">
        <v>0</v>
      </c>
      <c r="H167" s="464"/>
      <c r="I167" s="463" t="s">
        <v>3235</v>
      </c>
      <c r="J167" s="463" t="s">
        <v>516</v>
      </c>
    </row>
    <row r="168" spans="1:10" s="384" customFormat="1" hidden="1" x14ac:dyDescent="0.2">
      <c r="A168" s="462"/>
      <c r="B168" s="463" t="s">
        <v>486</v>
      </c>
      <c r="C168" s="464">
        <v>0</v>
      </c>
      <c r="D168" s="464">
        <v>0</v>
      </c>
      <c r="E168" s="464"/>
      <c r="F168" s="464"/>
      <c r="G168" s="464">
        <v>0</v>
      </c>
      <c r="H168" s="464"/>
      <c r="I168" s="463" t="s">
        <v>3235</v>
      </c>
      <c r="J168" s="463" t="s">
        <v>516</v>
      </c>
    </row>
    <row r="169" spans="1:10" s="384" customFormat="1" hidden="1" x14ac:dyDescent="0.2">
      <c r="A169" s="462"/>
      <c r="B169" s="463" t="s">
        <v>487</v>
      </c>
      <c r="C169" s="464">
        <v>0</v>
      </c>
      <c r="D169" s="464">
        <v>0</v>
      </c>
      <c r="E169" s="464"/>
      <c r="F169" s="464"/>
      <c r="G169" s="464">
        <v>0</v>
      </c>
      <c r="H169" s="464"/>
      <c r="I169" s="463" t="s">
        <v>3235</v>
      </c>
      <c r="J169" s="463" t="s">
        <v>516</v>
      </c>
    </row>
    <row r="170" spans="1:10" s="384" customFormat="1" hidden="1" x14ac:dyDescent="0.2">
      <c r="A170" s="462"/>
      <c r="B170" s="463" t="s">
        <v>488</v>
      </c>
      <c r="C170" s="464">
        <v>0</v>
      </c>
      <c r="D170" s="464">
        <v>0</v>
      </c>
      <c r="E170" s="464"/>
      <c r="F170" s="464"/>
      <c r="G170" s="464"/>
      <c r="H170" s="464"/>
      <c r="I170" s="463" t="s">
        <v>3235</v>
      </c>
      <c r="J170" s="463" t="s">
        <v>516</v>
      </c>
    </row>
    <row r="171" spans="1:10" s="384" customFormat="1" hidden="1" x14ac:dyDescent="0.2">
      <c r="A171" s="462"/>
      <c r="B171" s="463" t="s">
        <v>517</v>
      </c>
      <c r="C171" s="464">
        <v>0</v>
      </c>
      <c r="D171" s="464">
        <v>0</v>
      </c>
      <c r="E171" s="464"/>
      <c r="F171" s="464"/>
      <c r="G171" s="464"/>
      <c r="H171" s="464"/>
      <c r="I171" s="463" t="s">
        <v>3236</v>
      </c>
      <c r="J171" s="463" t="s">
        <v>516</v>
      </c>
    </row>
    <row r="172" spans="1:10" s="384" customFormat="1" hidden="1" x14ac:dyDescent="0.2">
      <c r="A172" s="462"/>
      <c r="B172" s="463" t="s">
        <v>489</v>
      </c>
      <c r="C172" s="464">
        <v>8</v>
      </c>
      <c r="D172" s="464">
        <v>43</v>
      </c>
      <c r="E172" s="464">
        <v>8</v>
      </c>
      <c r="F172" s="464">
        <v>43</v>
      </c>
      <c r="G172" s="464"/>
      <c r="H172" s="464"/>
      <c r="I172" s="463" t="s">
        <v>2361</v>
      </c>
      <c r="J172" s="463" t="s">
        <v>516</v>
      </c>
    </row>
    <row r="173" spans="1:10" s="384" customFormat="1" hidden="1" x14ac:dyDescent="0.2">
      <c r="A173" s="462"/>
      <c r="B173" s="463" t="s">
        <v>490</v>
      </c>
      <c r="C173" s="464">
        <v>0</v>
      </c>
      <c r="D173" s="464">
        <v>0</v>
      </c>
      <c r="E173" s="464"/>
      <c r="F173" s="464"/>
      <c r="G173" s="464"/>
      <c r="H173" s="464"/>
      <c r="I173" s="463" t="s">
        <v>3236</v>
      </c>
      <c r="J173" s="463" t="s">
        <v>516</v>
      </c>
    </row>
    <row r="174" spans="1:10" s="384" customFormat="1" hidden="1" x14ac:dyDescent="0.2">
      <c r="A174" s="457">
        <v>17</v>
      </c>
      <c r="B174" s="460" t="s">
        <v>558</v>
      </c>
      <c r="C174" s="461">
        <v>255</v>
      </c>
      <c r="D174" s="461">
        <v>1007</v>
      </c>
      <c r="E174" s="461">
        <v>170</v>
      </c>
      <c r="F174" s="461">
        <v>730</v>
      </c>
      <c r="G174" s="461">
        <v>85</v>
      </c>
      <c r="H174" s="461">
        <v>277</v>
      </c>
      <c r="I174" s="460" t="s">
        <v>558</v>
      </c>
      <c r="J174" s="460"/>
    </row>
    <row r="175" spans="1:10" s="384" customFormat="1" hidden="1" x14ac:dyDescent="0.2">
      <c r="A175" s="462"/>
      <c r="B175" s="463">
        <v>15</v>
      </c>
      <c r="C175" s="464">
        <v>75</v>
      </c>
      <c r="D175" s="464">
        <v>300</v>
      </c>
      <c r="E175" s="464">
        <v>50</v>
      </c>
      <c r="F175" s="464">
        <v>200</v>
      </c>
      <c r="G175" s="464">
        <v>25</v>
      </c>
      <c r="H175" s="464">
        <v>100</v>
      </c>
      <c r="I175" s="463" t="s">
        <v>2362</v>
      </c>
      <c r="J175" s="463" t="s">
        <v>2363</v>
      </c>
    </row>
    <row r="176" spans="1:10" s="384" customFormat="1" hidden="1" x14ac:dyDescent="0.2">
      <c r="A176" s="462"/>
      <c r="B176" s="463" t="s">
        <v>2364</v>
      </c>
      <c r="C176" s="464">
        <v>90</v>
      </c>
      <c r="D176" s="464">
        <v>370</v>
      </c>
      <c r="E176" s="464">
        <v>60</v>
      </c>
      <c r="F176" s="464">
        <v>250</v>
      </c>
      <c r="G176" s="464">
        <v>30</v>
      </c>
      <c r="H176" s="464">
        <v>120</v>
      </c>
      <c r="I176" s="463" t="s">
        <v>2365</v>
      </c>
      <c r="J176" s="463" t="s">
        <v>2363</v>
      </c>
    </row>
    <row r="177" spans="1:10" s="384" customFormat="1" hidden="1" x14ac:dyDescent="0.2">
      <c r="A177" s="462"/>
      <c r="B177" s="463">
        <v>10</v>
      </c>
      <c r="C177" s="464">
        <v>30</v>
      </c>
      <c r="D177" s="464">
        <v>120</v>
      </c>
      <c r="E177" s="464">
        <v>20</v>
      </c>
      <c r="F177" s="464">
        <v>80</v>
      </c>
      <c r="G177" s="464">
        <v>10</v>
      </c>
      <c r="H177" s="464">
        <v>40</v>
      </c>
      <c r="I177" s="463" t="s">
        <v>1517</v>
      </c>
      <c r="J177" s="463" t="s">
        <v>2363</v>
      </c>
    </row>
    <row r="178" spans="1:10" s="384" customFormat="1" hidden="1" x14ac:dyDescent="0.2">
      <c r="A178" s="462"/>
      <c r="B178" s="463">
        <v>10</v>
      </c>
      <c r="C178" s="464">
        <v>15</v>
      </c>
      <c r="D178" s="464">
        <v>25</v>
      </c>
      <c r="E178" s="464">
        <v>10</v>
      </c>
      <c r="F178" s="464">
        <v>20</v>
      </c>
      <c r="G178" s="464">
        <v>5</v>
      </c>
      <c r="H178" s="464">
        <v>5</v>
      </c>
      <c r="I178" s="463" t="s">
        <v>2366</v>
      </c>
      <c r="J178" s="463" t="s">
        <v>2363</v>
      </c>
    </row>
    <row r="179" spans="1:10" s="384" customFormat="1" hidden="1" x14ac:dyDescent="0.2">
      <c r="A179" s="462"/>
      <c r="B179" s="463">
        <v>10</v>
      </c>
      <c r="C179" s="464">
        <v>45</v>
      </c>
      <c r="D179" s="464">
        <v>192</v>
      </c>
      <c r="E179" s="464">
        <v>30</v>
      </c>
      <c r="F179" s="464">
        <v>180</v>
      </c>
      <c r="G179" s="464">
        <v>15</v>
      </c>
      <c r="H179" s="464">
        <v>12</v>
      </c>
      <c r="I179" s="463" t="s">
        <v>2367</v>
      </c>
      <c r="J179" s="463" t="s">
        <v>2363</v>
      </c>
    </row>
    <row r="180" spans="1:10" s="384" customFormat="1" hidden="1" x14ac:dyDescent="0.2">
      <c r="A180" s="457">
        <v>18</v>
      </c>
      <c r="B180" s="460" t="s">
        <v>570</v>
      </c>
      <c r="C180" s="461">
        <v>451</v>
      </c>
      <c r="D180" s="461">
        <v>1820</v>
      </c>
      <c r="E180" s="461">
        <v>31</v>
      </c>
      <c r="F180" s="461">
        <v>112</v>
      </c>
      <c r="G180" s="461">
        <v>420</v>
      </c>
      <c r="H180" s="461">
        <v>1708</v>
      </c>
      <c r="I180" s="460" t="s">
        <v>570</v>
      </c>
      <c r="J180" s="460"/>
    </row>
    <row r="181" spans="1:10" s="384" customFormat="1" ht="31.5" hidden="1" x14ac:dyDescent="0.2">
      <c r="A181" s="462"/>
      <c r="B181" s="463" t="s">
        <v>475</v>
      </c>
      <c r="C181" s="464">
        <v>42</v>
      </c>
      <c r="D181" s="464">
        <v>170</v>
      </c>
      <c r="E181" s="464"/>
      <c r="F181" s="464"/>
      <c r="G181" s="464">
        <v>42</v>
      </c>
      <c r="H181" s="464">
        <v>170</v>
      </c>
      <c r="I181" s="463" t="s">
        <v>2368</v>
      </c>
      <c r="J181" s="463" t="s">
        <v>571</v>
      </c>
    </row>
    <row r="182" spans="1:10" s="384" customFormat="1" hidden="1" x14ac:dyDescent="0.2">
      <c r="A182" s="462"/>
      <c r="B182" s="463" t="s">
        <v>477</v>
      </c>
      <c r="C182" s="464">
        <v>40</v>
      </c>
      <c r="D182" s="464">
        <v>155</v>
      </c>
      <c r="E182" s="464"/>
      <c r="F182" s="464"/>
      <c r="G182" s="464">
        <v>40</v>
      </c>
      <c r="H182" s="464">
        <v>155</v>
      </c>
      <c r="I182" s="463" t="s">
        <v>2369</v>
      </c>
      <c r="J182" s="463" t="s">
        <v>571</v>
      </c>
    </row>
    <row r="183" spans="1:10" s="384" customFormat="1" hidden="1" x14ac:dyDescent="0.2">
      <c r="A183" s="462"/>
      <c r="B183" s="463" t="s">
        <v>479</v>
      </c>
      <c r="C183" s="464">
        <v>0</v>
      </c>
      <c r="D183" s="464">
        <v>0</v>
      </c>
      <c r="E183" s="464"/>
      <c r="F183" s="464"/>
      <c r="G183" s="464"/>
      <c r="H183" s="464"/>
      <c r="I183" s="463"/>
      <c r="J183" s="463"/>
    </row>
    <row r="184" spans="1:10" s="384" customFormat="1" hidden="1" x14ac:dyDescent="0.2">
      <c r="A184" s="462"/>
      <c r="B184" s="463" t="s">
        <v>495</v>
      </c>
      <c r="C184" s="464">
        <v>85</v>
      </c>
      <c r="D184" s="464">
        <v>309</v>
      </c>
      <c r="E184" s="464"/>
      <c r="F184" s="464"/>
      <c r="G184" s="464">
        <v>85</v>
      </c>
      <c r="H184" s="464">
        <v>309</v>
      </c>
      <c r="I184" s="463" t="s">
        <v>2370</v>
      </c>
      <c r="J184" s="463" t="s">
        <v>571</v>
      </c>
    </row>
    <row r="185" spans="1:10" s="384" customFormat="1" hidden="1" x14ac:dyDescent="0.2">
      <c r="A185" s="462"/>
      <c r="B185" s="463" t="s">
        <v>480</v>
      </c>
      <c r="C185" s="464">
        <v>46</v>
      </c>
      <c r="D185" s="464">
        <v>213</v>
      </c>
      <c r="E185" s="464"/>
      <c r="F185" s="464"/>
      <c r="G185" s="464">
        <v>46</v>
      </c>
      <c r="H185" s="464">
        <v>213</v>
      </c>
      <c r="I185" s="463" t="s">
        <v>1101</v>
      </c>
      <c r="J185" s="463"/>
    </row>
    <row r="186" spans="1:10" s="384" customFormat="1" hidden="1" x14ac:dyDescent="0.2">
      <c r="A186" s="462"/>
      <c r="B186" s="463" t="s">
        <v>482</v>
      </c>
      <c r="C186" s="464">
        <v>0</v>
      </c>
      <c r="D186" s="464">
        <v>0</v>
      </c>
      <c r="E186" s="464"/>
      <c r="F186" s="464"/>
      <c r="G186" s="464"/>
      <c r="H186" s="464"/>
      <c r="I186" s="463"/>
      <c r="J186" s="463"/>
    </row>
    <row r="187" spans="1:10" s="384" customFormat="1" hidden="1" x14ac:dyDescent="0.2">
      <c r="A187" s="462"/>
      <c r="B187" s="463" t="s">
        <v>497</v>
      </c>
      <c r="C187" s="464">
        <v>0</v>
      </c>
      <c r="D187" s="464">
        <v>0</v>
      </c>
      <c r="E187" s="464"/>
      <c r="F187" s="464"/>
      <c r="G187" s="464"/>
      <c r="H187" s="464"/>
      <c r="I187" s="463"/>
      <c r="J187" s="463"/>
    </row>
    <row r="188" spans="1:10" s="384" customFormat="1" hidden="1" x14ac:dyDescent="0.2">
      <c r="A188" s="462"/>
      <c r="B188" s="463" t="s">
        <v>484</v>
      </c>
      <c r="C188" s="464">
        <v>28</v>
      </c>
      <c r="D188" s="464">
        <v>102</v>
      </c>
      <c r="E188" s="464"/>
      <c r="F188" s="464"/>
      <c r="G188" s="464">
        <v>28</v>
      </c>
      <c r="H188" s="464">
        <v>102</v>
      </c>
      <c r="I188" s="463" t="s">
        <v>2371</v>
      </c>
      <c r="J188" s="463" t="s">
        <v>571</v>
      </c>
    </row>
    <row r="189" spans="1:10" s="384" customFormat="1" hidden="1" x14ac:dyDescent="0.2">
      <c r="A189" s="462"/>
      <c r="B189" s="463" t="s">
        <v>498</v>
      </c>
      <c r="C189" s="464">
        <v>31</v>
      </c>
      <c r="D189" s="464">
        <v>112</v>
      </c>
      <c r="E189" s="464">
        <v>31</v>
      </c>
      <c r="F189" s="464">
        <v>112</v>
      </c>
      <c r="G189" s="464"/>
      <c r="H189" s="464"/>
      <c r="I189" s="463" t="s">
        <v>2370</v>
      </c>
      <c r="J189" s="463" t="s">
        <v>571</v>
      </c>
    </row>
    <row r="190" spans="1:10" s="384" customFormat="1" hidden="1" x14ac:dyDescent="0.2">
      <c r="A190" s="462"/>
      <c r="B190" s="463" t="s">
        <v>500</v>
      </c>
      <c r="C190" s="464">
        <v>0</v>
      </c>
      <c r="D190" s="464">
        <v>0</v>
      </c>
      <c r="E190" s="464"/>
      <c r="F190" s="464"/>
      <c r="G190" s="464"/>
      <c r="H190" s="464"/>
      <c r="I190" s="463"/>
      <c r="J190" s="463"/>
    </row>
    <row r="191" spans="1:10" s="384" customFormat="1" hidden="1" x14ac:dyDescent="0.2">
      <c r="A191" s="462"/>
      <c r="B191" s="463" t="s">
        <v>486</v>
      </c>
      <c r="C191" s="464">
        <v>0</v>
      </c>
      <c r="D191" s="464">
        <v>0</v>
      </c>
      <c r="E191" s="464"/>
      <c r="F191" s="464"/>
      <c r="G191" s="464"/>
      <c r="H191" s="464"/>
      <c r="I191" s="463"/>
      <c r="J191" s="463"/>
    </row>
    <row r="192" spans="1:10" s="384" customFormat="1" hidden="1" x14ac:dyDescent="0.2">
      <c r="A192" s="462"/>
      <c r="B192" s="463" t="s">
        <v>487</v>
      </c>
      <c r="C192" s="464">
        <v>0</v>
      </c>
      <c r="D192" s="464">
        <v>0</v>
      </c>
      <c r="E192" s="464"/>
      <c r="F192" s="464"/>
      <c r="G192" s="464"/>
      <c r="H192" s="464"/>
      <c r="I192" s="463"/>
      <c r="J192" s="463"/>
    </row>
    <row r="193" spans="1:10" s="384" customFormat="1" hidden="1" x14ac:dyDescent="0.2">
      <c r="A193" s="462"/>
      <c r="B193" s="463" t="s">
        <v>488</v>
      </c>
      <c r="C193" s="464">
        <v>0</v>
      </c>
      <c r="D193" s="464">
        <v>0</v>
      </c>
      <c r="E193" s="464"/>
      <c r="F193" s="464"/>
      <c r="G193" s="464"/>
      <c r="H193" s="464"/>
      <c r="I193" s="463"/>
      <c r="J193" s="463"/>
    </row>
    <row r="194" spans="1:10" s="384" customFormat="1" hidden="1" x14ac:dyDescent="0.2">
      <c r="A194" s="462"/>
      <c r="B194" s="463" t="s">
        <v>517</v>
      </c>
      <c r="C194" s="464">
        <v>0</v>
      </c>
      <c r="D194" s="464">
        <v>0</v>
      </c>
      <c r="E194" s="464"/>
      <c r="F194" s="464"/>
      <c r="G194" s="464"/>
      <c r="H194" s="464"/>
      <c r="I194" s="463"/>
      <c r="J194" s="463"/>
    </row>
    <row r="195" spans="1:10" s="384" customFormat="1" hidden="1" x14ac:dyDescent="0.2">
      <c r="A195" s="462"/>
      <c r="B195" s="463" t="s">
        <v>489</v>
      </c>
      <c r="C195" s="464">
        <v>34</v>
      </c>
      <c r="D195" s="464">
        <v>149</v>
      </c>
      <c r="E195" s="464"/>
      <c r="F195" s="464"/>
      <c r="G195" s="464">
        <v>34</v>
      </c>
      <c r="H195" s="464">
        <v>149</v>
      </c>
      <c r="I195" s="463" t="s">
        <v>2372</v>
      </c>
      <c r="J195" s="463" t="s">
        <v>571</v>
      </c>
    </row>
    <row r="196" spans="1:10" s="384" customFormat="1" hidden="1" x14ac:dyDescent="0.2">
      <c r="A196" s="462"/>
      <c r="B196" s="463" t="s">
        <v>2373</v>
      </c>
      <c r="C196" s="464">
        <v>68</v>
      </c>
      <c r="D196" s="464">
        <v>308</v>
      </c>
      <c r="E196" s="464"/>
      <c r="F196" s="464"/>
      <c r="G196" s="464">
        <v>68</v>
      </c>
      <c r="H196" s="464">
        <v>308</v>
      </c>
      <c r="I196" s="463"/>
      <c r="J196" s="463"/>
    </row>
    <row r="197" spans="1:10" s="384" customFormat="1" hidden="1" x14ac:dyDescent="0.2">
      <c r="A197" s="462"/>
      <c r="B197" s="463" t="s">
        <v>573</v>
      </c>
      <c r="C197" s="464">
        <v>77</v>
      </c>
      <c r="D197" s="464">
        <v>302</v>
      </c>
      <c r="E197" s="464"/>
      <c r="F197" s="464"/>
      <c r="G197" s="464">
        <v>77</v>
      </c>
      <c r="H197" s="464">
        <v>302</v>
      </c>
      <c r="I197" s="463"/>
      <c r="J197" s="463"/>
    </row>
    <row r="198" spans="1:10" s="384" customFormat="1" hidden="1" x14ac:dyDescent="0.2">
      <c r="A198" s="457">
        <v>19</v>
      </c>
      <c r="B198" s="460" t="s">
        <v>575</v>
      </c>
      <c r="C198" s="461">
        <v>55</v>
      </c>
      <c r="D198" s="461">
        <v>230</v>
      </c>
      <c r="E198" s="461">
        <v>49</v>
      </c>
      <c r="F198" s="461">
        <v>205</v>
      </c>
      <c r="G198" s="461">
        <v>6</v>
      </c>
      <c r="H198" s="461">
        <v>25</v>
      </c>
      <c r="I198" s="460" t="s">
        <v>575</v>
      </c>
      <c r="J198" s="460"/>
    </row>
    <row r="199" spans="1:10" s="384" customFormat="1" hidden="1" x14ac:dyDescent="0.2">
      <c r="A199" s="462"/>
      <c r="B199" s="463"/>
      <c r="C199" s="464">
        <v>55</v>
      </c>
      <c r="D199" s="464">
        <v>230</v>
      </c>
      <c r="E199" s="464">
        <v>49</v>
      </c>
      <c r="F199" s="464">
        <v>205</v>
      </c>
      <c r="G199" s="464">
        <v>6</v>
      </c>
      <c r="H199" s="464">
        <v>25</v>
      </c>
      <c r="I199" s="463" t="s">
        <v>2374</v>
      </c>
      <c r="J199" s="463" t="s">
        <v>2375</v>
      </c>
    </row>
    <row r="200" spans="1:10" s="384" customFormat="1" hidden="1" x14ac:dyDescent="0.2">
      <c r="A200" s="457">
        <v>20</v>
      </c>
      <c r="B200" s="460" t="s">
        <v>523</v>
      </c>
      <c r="C200" s="461">
        <v>304</v>
      </c>
      <c r="D200" s="461">
        <v>1198</v>
      </c>
      <c r="E200" s="461">
        <v>152</v>
      </c>
      <c r="F200" s="461">
        <v>599</v>
      </c>
      <c r="G200" s="461">
        <v>152</v>
      </c>
      <c r="H200" s="461">
        <v>599</v>
      </c>
      <c r="I200" s="460" t="s">
        <v>523</v>
      </c>
      <c r="J200" s="460"/>
    </row>
    <row r="201" spans="1:10" s="384" customFormat="1" ht="31.5" hidden="1" x14ac:dyDescent="0.2">
      <c r="A201" s="462">
        <v>1</v>
      </c>
      <c r="B201" s="463" t="s">
        <v>475</v>
      </c>
      <c r="C201" s="464">
        <v>14</v>
      </c>
      <c r="D201" s="464">
        <v>46</v>
      </c>
      <c r="E201" s="464">
        <v>7</v>
      </c>
      <c r="F201" s="464">
        <v>23</v>
      </c>
      <c r="G201" s="464">
        <v>7</v>
      </c>
      <c r="H201" s="464">
        <v>23</v>
      </c>
      <c r="I201" s="463" t="s">
        <v>2376</v>
      </c>
      <c r="J201" s="463" t="s">
        <v>502</v>
      </c>
    </row>
    <row r="202" spans="1:10" s="384" customFormat="1" hidden="1" x14ac:dyDescent="0.2">
      <c r="A202" s="462">
        <v>2</v>
      </c>
      <c r="B202" s="463" t="s">
        <v>477</v>
      </c>
      <c r="C202" s="464">
        <v>70</v>
      </c>
      <c r="D202" s="464">
        <v>210</v>
      </c>
      <c r="E202" s="464">
        <v>35</v>
      </c>
      <c r="F202" s="464">
        <v>105</v>
      </c>
      <c r="G202" s="464">
        <v>35</v>
      </c>
      <c r="H202" s="464">
        <v>105</v>
      </c>
      <c r="I202" s="463" t="s">
        <v>2377</v>
      </c>
      <c r="J202" s="463" t="s">
        <v>502</v>
      </c>
    </row>
    <row r="203" spans="1:10" s="384" customFormat="1" hidden="1" x14ac:dyDescent="0.2">
      <c r="A203" s="462">
        <v>3</v>
      </c>
      <c r="B203" s="463" t="s">
        <v>484</v>
      </c>
      <c r="C203" s="464">
        <v>2</v>
      </c>
      <c r="D203" s="464">
        <v>8</v>
      </c>
      <c r="E203" s="464">
        <v>1</v>
      </c>
      <c r="F203" s="464">
        <v>4</v>
      </c>
      <c r="G203" s="464">
        <v>1</v>
      </c>
      <c r="H203" s="464">
        <v>4</v>
      </c>
      <c r="I203" s="463" t="s">
        <v>525</v>
      </c>
      <c r="J203" s="463" t="s">
        <v>502</v>
      </c>
    </row>
    <row r="204" spans="1:10" s="384" customFormat="1" hidden="1" x14ac:dyDescent="0.2">
      <c r="A204" s="462">
        <v>4</v>
      </c>
      <c r="B204" s="463" t="s">
        <v>498</v>
      </c>
      <c r="C204" s="464">
        <v>4</v>
      </c>
      <c r="D204" s="464">
        <v>16</v>
      </c>
      <c r="E204" s="464">
        <v>2</v>
      </c>
      <c r="F204" s="464">
        <v>8</v>
      </c>
      <c r="G204" s="464">
        <v>2</v>
      </c>
      <c r="H204" s="464">
        <v>8</v>
      </c>
      <c r="I204" s="463" t="s">
        <v>2378</v>
      </c>
      <c r="J204" s="463" t="s">
        <v>502</v>
      </c>
    </row>
    <row r="205" spans="1:10" s="384" customFormat="1" ht="31.5" hidden="1" x14ac:dyDescent="0.2">
      <c r="A205" s="462">
        <v>5</v>
      </c>
      <c r="B205" s="463" t="s">
        <v>500</v>
      </c>
      <c r="C205" s="464">
        <v>26</v>
      </c>
      <c r="D205" s="464">
        <v>104</v>
      </c>
      <c r="E205" s="464">
        <v>13</v>
      </c>
      <c r="F205" s="464">
        <v>52</v>
      </c>
      <c r="G205" s="464">
        <v>13</v>
      </c>
      <c r="H205" s="464">
        <v>52</v>
      </c>
      <c r="I205" s="463" t="s">
        <v>2379</v>
      </c>
      <c r="J205" s="463" t="s">
        <v>502</v>
      </c>
    </row>
    <row r="206" spans="1:10" s="384" customFormat="1" hidden="1" x14ac:dyDescent="0.2">
      <c r="A206" s="462">
        <v>6</v>
      </c>
      <c r="B206" s="463" t="s">
        <v>486</v>
      </c>
      <c r="C206" s="464">
        <v>44</v>
      </c>
      <c r="D206" s="464">
        <v>176</v>
      </c>
      <c r="E206" s="464">
        <v>22</v>
      </c>
      <c r="F206" s="464">
        <v>88</v>
      </c>
      <c r="G206" s="464">
        <v>22</v>
      </c>
      <c r="H206" s="464">
        <v>88</v>
      </c>
      <c r="I206" s="463" t="s">
        <v>2380</v>
      </c>
      <c r="J206" s="463" t="s">
        <v>502</v>
      </c>
    </row>
    <row r="207" spans="1:10" s="384" customFormat="1" hidden="1" x14ac:dyDescent="0.2">
      <c r="A207" s="462">
        <v>7</v>
      </c>
      <c r="B207" s="463" t="s">
        <v>487</v>
      </c>
      <c r="C207" s="464">
        <v>36</v>
      </c>
      <c r="D207" s="464">
        <v>174</v>
      </c>
      <c r="E207" s="464">
        <v>18</v>
      </c>
      <c r="F207" s="464">
        <v>87</v>
      </c>
      <c r="G207" s="464">
        <v>18</v>
      </c>
      <c r="H207" s="464">
        <v>87</v>
      </c>
      <c r="I207" s="463" t="s">
        <v>2381</v>
      </c>
      <c r="J207" s="463" t="s">
        <v>502</v>
      </c>
    </row>
    <row r="208" spans="1:10" s="384" customFormat="1" hidden="1" x14ac:dyDescent="0.2">
      <c r="A208" s="462">
        <v>8</v>
      </c>
      <c r="B208" s="463" t="s">
        <v>488</v>
      </c>
      <c r="C208" s="464">
        <v>22</v>
      </c>
      <c r="D208" s="464">
        <v>86</v>
      </c>
      <c r="E208" s="464">
        <v>11</v>
      </c>
      <c r="F208" s="464">
        <v>43</v>
      </c>
      <c r="G208" s="464">
        <v>11</v>
      </c>
      <c r="H208" s="464">
        <v>43</v>
      </c>
      <c r="I208" s="463" t="s">
        <v>2382</v>
      </c>
      <c r="J208" s="463" t="s">
        <v>502</v>
      </c>
    </row>
    <row r="209" spans="1:10" s="384" customFormat="1" hidden="1" x14ac:dyDescent="0.2">
      <c r="A209" s="462">
        <v>9</v>
      </c>
      <c r="B209" s="463" t="s">
        <v>517</v>
      </c>
      <c r="C209" s="464">
        <v>46</v>
      </c>
      <c r="D209" s="464">
        <v>230</v>
      </c>
      <c r="E209" s="464">
        <v>23</v>
      </c>
      <c r="F209" s="464">
        <v>115</v>
      </c>
      <c r="G209" s="464">
        <v>23</v>
      </c>
      <c r="H209" s="464">
        <v>115</v>
      </c>
      <c r="I209" s="463" t="s">
        <v>2383</v>
      </c>
      <c r="J209" s="463" t="s">
        <v>502</v>
      </c>
    </row>
    <row r="210" spans="1:10" s="384" customFormat="1" hidden="1" x14ac:dyDescent="0.2">
      <c r="A210" s="462">
        <v>10</v>
      </c>
      <c r="B210" s="463" t="s">
        <v>489</v>
      </c>
      <c r="C210" s="464">
        <v>14</v>
      </c>
      <c r="D210" s="464">
        <v>42</v>
      </c>
      <c r="E210" s="464">
        <v>7</v>
      </c>
      <c r="F210" s="464">
        <v>21</v>
      </c>
      <c r="G210" s="464">
        <v>7</v>
      </c>
      <c r="H210" s="464">
        <v>21</v>
      </c>
      <c r="I210" s="463" t="s">
        <v>2384</v>
      </c>
      <c r="J210" s="463" t="s">
        <v>502</v>
      </c>
    </row>
    <row r="211" spans="1:10" s="384" customFormat="1" hidden="1" x14ac:dyDescent="0.2">
      <c r="A211" s="462">
        <v>11</v>
      </c>
      <c r="B211" s="463" t="s">
        <v>490</v>
      </c>
      <c r="C211" s="464">
        <v>20</v>
      </c>
      <c r="D211" s="464">
        <v>80</v>
      </c>
      <c r="E211" s="464">
        <v>10</v>
      </c>
      <c r="F211" s="464">
        <v>40</v>
      </c>
      <c r="G211" s="464">
        <v>10</v>
      </c>
      <c r="H211" s="464">
        <v>40</v>
      </c>
      <c r="I211" s="463" t="s">
        <v>2383</v>
      </c>
      <c r="J211" s="463" t="s">
        <v>502</v>
      </c>
    </row>
    <row r="212" spans="1:10" s="384" customFormat="1" hidden="1" x14ac:dyDescent="0.2">
      <c r="A212" s="462">
        <v>12</v>
      </c>
      <c r="B212" s="463" t="s">
        <v>491</v>
      </c>
      <c r="C212" s="464">
        <v>6</v>
      </c>
      <c r="D212" s="464">
        <v>26</v>
      </c>
      <c r="E212" s="464">
        <v>3</v>
      </c>
      <c r="F212" s="464">
        <v>13</v>
      </c>
      <c r="G212" s="464">
        <v>3</v>
      </c>
      <c r="H212" s="464">
        <v>13</v>
      </c>
      <c r="I212" s="463" t="s">
        <v>2385</v>
      </c>
      <c r="J212" s="463" t="s">
        <v>502</v>
      </c>
    </row>
    <row r="213" spans="1:10" s="384" customFormat="1" hidden="1" x14ac:dyDescent="0.2">
      <c r="A213" s="457">
        <v>21</v>
      </c>
      <c r="B213" s="460" t="s">
        <v>559</v>
      </c>
      <c r="C213" s="461">
        <v>400</v>
      </c>
      <c r="D213" s="461">
        <v>2500</v>
      </c>
      <c r="E213" s="461">
        <v>400</v>
      </c>
      <c r="F213" s="461">
        <v>2500</v>
      </c>
      <c r="G213" s="461">
        <v>0</v>
      </c>
      <c r="H213" s="461">
        <v>0</v>
      </c>
      <c r="I213" s="460" t="s">
        <v>559</v>
      </c>
      <c r="J213" s="460"/>
    </row>
    <row r="214" spans="1:10" s="384" customFormat="1" hidden="1" x14ac:dyDescent="0.2">
      <c r="A214" s="462">
        <v>1</v>
      </c>
      <c r="B214" s="463" t="s">
        <v>519</v>
      </c>
      <c r="C214" s="464">
        <v>100</v>
      </c>
      <c r="D214" s="464">
        <v>800</v>
      </c>
      <c r="E214" s="464">
        <v>100</v>
      </c>
      <c r="F214" s="464">
        <v>800</v>
      </c>
      <c r="G214" s="464"/>
      <c r="H214" s="464"/>
      <c r="I214" s="463" t="s">
        <v>562</v>
      </c>
      <c r="J214" s="463" t="s">
        <v>2321</v>
      </c>
    </row>
    <row r="215" spans="1:10" s="384" customFormat="1" hidden="1" x14ac:dyDescent="0.2">
      <c r="A215" s="462">
        <v>2</v>
      </c>
      <c r="B215" s="463" t="s">
        <v>520</v>
      </c>
      <c r="C215" s="464">
        <v>100</v>
      </c>
      <c r="D215" s="464">
        <v>500</v>
      </c>
      <c r="E215" s="464">
        <v>100</v>
      </c>
      <c r="F215" s="464">
        <v>500</v>
      </c>
      <c r="G215" s="464"/>
      <c r="H215" s="464"/>
      <c r="I215" s="463" t="s">
        <v>1533</v>
      </c>
      <c r="J215" s="463" t="s">
        <v>2321</v>
      </c>
    </row>
    <row r="216" spans="1:10" s="384" customFormat="1" hidden="1" x14ac:dyDescent="0.2">
      <c r="A216" s="462">
        <v>3</v>
      </c>
      <c r="B216" s="463" t="s">
        <v>521</v>
      </c>
      <c r="C216" s="464">
        <v>100</v>
      </c>
      <c r="D216" s="464">
        <v>900</v>
      </c>
      <c r="E216" s="464">
        <v>100</v>
      </c>
      <c r="F216" s="464">
        <v>900</v>
      </c>
      <c r="G216" s="464"/>
      <c r="H216" s="464"/>
      <c r="I216" s="463" t="s">
        <v>562</v>
      </c>
      <c r="J216" s="463" t="s">
        <v>2321</v>
      </c>
    </row>
    <row r="217" spans="1:10" s="384" customFormat="1" hidden="1" x14ac:dyDescent="0.2">
      <c r="A217" s="462">
        <v>4</v>
      </c>
      <c r="B217" s="463" t="s">
        <v>522</v>
      </c>
      <c r="C217" s="464">
        <v>100</v>
      </c>
      <c r="D217" s="464">
        <v>300</v>
      </c>
      <c r="E217" s="464">
        <v>100</v>
      </c>
      <c r="F217" s="464">
        <v>300</v>
      </c>
      <c r="G217" s="464"/>
      <c r="H217" s="464"/>
      <c r="I217" s="463" t="s">
        <v>2386</v>
      </c>
      <c r="J217" s="463" t="s">
        <v>2321</v>
      </c>
    </row>
    <row r="218" spans="1:10" s="384" customFormat="1" hidden="1" x14ac:dyDescent="0.2">
      <c r="A218" s="457">
        <v>22</v>
      </c>
      <c r="B218" s="460" t="s">
        <v>2387</v>
      </c>
      <c r="C218" s="461">
        <v>256</v>
      </c>
      <c r="D218" s="461">
        <v>812</v>
      </c>
      <c r="E218" s="461">
        <v>135</v>
      </c>
      <c r="F218" s="461">
        <v>501</v>
      </c>
      <c r="G218" s="461">
        <v>121</v>
      </c>
      <c r="H218" s="461">
        <v>311</v>
      </c>
      <c r="I218" s="460" t="s">
        <v>2387</v>
      </c>
      <c r="J218" s="460"/>
    </row>
    <row r="219" spans="1:10" s="384" customFormat="1" ht="31.5" hidden="1" x14ac:dyDescent="0.2">
      <c r="A219" s="462">
        <v>1</v>
      </c>
      <c r="B219" s="463" t="s">
        <v>2388</v>
      </c>
      <c r="C219" s="464">
        <v>75</v>
      </c>
      <c r="D219" s="464">
        <v>276</v>
      </c>
      <c r="E219" s="464">
        <v>44</v>
      </c>
      <c r="F219" s="464">
        <v>161</v>
      </c>
      <c r="G219" s="464">
        <v>31</v>
      </c>
      <c r="H219" s="464">
        <v>115</v>
      </c>
      <c r="I219" s="463" t="s">
        <v>2389</v>
      </c>
      <c r="J219" s="463" t="s">
        <v>494</v>
      </c>
    </row>
    <row r="220" spans="1:10" s="384" customFormat="1" ht="31.5" hidden="1" x14ac:dyDescent="0.2">
      <c r="A220" s="462">
        <v>2</v>
      </c>
      <c r="B220" s="463" t="s">
        <v>2390</v>
      </c>
      <c r="C220" s="464">
        <v>65</v>
      </c>
      <c r="D220" s="464">
        <v>128</v>
      </c>
      <c r="E220" s="464">
        <v>25</v>
      </c>
      <c r="F220" s="464">
        <v>73</v>
      </c>
      <c r="G220" s="464">
        <v>40</v>
      </c>
      <c r="H220" s="464">
        <v>55</v>
      </c>
      <c r="I220" s="463" t="s">
        <v>2391</v>
      </c>
      <c r="J220" s="463" t="s">
        <v>494</v>
      </c>
    </row>
    <row r="221" spans="1:10" s="384" customFormat="1" ht="31.5" hidden="1" x14ac:dyDescent="0.2">
      <c r="A221" s="462">
        <v>3</v>
      </c>
      <c r="B221" s="463" t="s">
        <v>2392</v>
      </c>
      <c r="C221" s="464">
        <v>49</v>
      </c>
      <c r="D221" s="464">
        <v>187</v>
      </c>
      <c r="E221" s="464">
        <v>27</v>
      </c>
      <c r="F221" s="464">
        <v>104</v>
      </c>
      <c r="G221" s="464">
        <v>22</v>
      </c>
      <c r="H221" s="464">
        <v>83</v>
      </c>
      <c r="I221" s="463" t="s">
        <v>2393</v>
      </c>
      <c r="J221" s="463" t="s">
        <v>494</v>
      </c>
    </row>
    <row r="222" spans="1:10" s="384" customFormat="1" ht="31.5" hidden="1" x14ac:dyDescent="0.2">
      <c r="A222" s="462">
        <v>4</v>
      </c>
      <c r="B222" s="463" t="s">
        <v>578</v>
      </c>
      <c r="C222" s="464">
        <v>3</v>
      </c>
      <c r="D222" s="464">
        <v>14</v>
      </c>
      <c r="E222" s="464">
        <v>3</v>
      </c>
      <c r="F222" s="464">
        <v>14</v>
      </c>
      <c r="G222" s="464"/>
      <c r="H222" s="464"/>
      <c r="I222" s="463" t="s">
        <v>2394</v>
      </c>
      <c r="J222" s="463" t="s">
        <v>494</v>
      </c>
    </row>
    <row r="223" spans="1:10" s="384" customFormat="1" hidden="1" x14ac:dyDescent="0.2">
      <c r="A223" s="462">
        <v>5</v>
      </c>
      <c r="B223" s="463" t="s">
        <v>580</v>
      </c>
      <c r="C223" s="464">
        <v>64</v>
      </c>
      <c r="D223" s="464">
        <v>207</v>
      </c>
      <c r="E223" s="464">
        <v>36</v>
      </c>
      <c r="F223" s="464">
        <v>149</v>
      </c>
      <c r="G223" s="464">
        <v>28</v>
      </c>
      <c r="H223" s="464">
        <v>58</v>
      </c>
      <c r="I223" s="463" t="s">
        <v>2395</v>
      </c>
      <c r="J223" s="463" t="s">
        <v>494</v>
      </c>
    </row>
    <row r="224" spans="1:10" s="384" customFormat="1" hidden="1" x14ac:dyDescent="0.2">
      <c r="A224" s="457">
        <v>23</v>
      </c>
      <c r="B224" s="460" t="s">
        <v>2396</v>
      </c>
      <c r="C224" s="461">
        <v>1017</v>
      </c>
      <c r="D224" s="461">
        <v>4660</v>
      </c>
      <c r="E224" s="461">
        <v>304</v>
      </c>
      <c r="F224" s="461">
        <v>1454</v>
      </c>
      <c r="G224" s="461">
        <v>713</v>
      </c>
      <c r="H224" s="461">
        <v>3206</v>
      </c>
      <c r="I224" s="460" t="s">
        <v>2396</v>
      </c>
      <c r="J224" s="460"/>
    </row>
    <row r="225" spans="1:10" s="384" customFormat="1" hidden="1" x14ac:dyDescent="0.2">
      <c r="A225" s="462">
        <v>1</v>
      </c>
      <c r="B225" s="463" t="s">
        <v>519</v>
      </c>
      <c r="C225" s="464"/>
      <c r="D225" s="464"/>
      <c r="E225" s="464">
        <v>0</v>
      </c>
      <c r="F225" s="464">
        <v>0</v>
      </c>
      <c r="G225" s="464">
        <v>241</v>
      </c>
      <c r="H225" s="464">
        <v>1029</v>
      </c>
      <c r="I225" s="463"/>
      <c r="J225" s="463" t="s">
        <v>237</v>
      </c>
    </row>
    <row r="226" spans="1:10" s="384" customFormat="1" hidden="1" x14ac:dyDescent="0.2">
      <c r="A226" s="462">
        <v>2</v>
      </c>
      <c r="B226" s="463" t="s">
        <v>520</v>
      </c>
      <c r="C226" s="464"/>
      <c r="D226" s="464"/>
      <c r="E226" s="464">
        <v>162</v>
      </c>
      <c r="F226" s="464">
        <v>711</v>
      </c>
      <c r="G226" s="464">
        <v>221</v>
      </c>
      <c r="H226" s="464">
        <v>1004</v>
      </c>
      <c r="I226" s="463" t="s">
        <v>2398</v>
      </c>
      <c r="J226" s="463" t="s">
        <v>237</v>
      </c>
    </row>
    <row r="227" spans="1:10" s="384" customFormat="1" hidden="1" x14ac:dyDescent="0.2">
      <c r="A227" s="462">
        <v>3</v>
      </c>
      <c r="B227" s="463" t="s">
        <v>521</v>
      </c>
      <c r="C227" s="464"/>
      <c r="D227" s="464"/>
      <c r="E227" s="464">
        <v>142</v>
      </c>
      <c r="F227" s="464">
        <v>743</v>
      </c>
      <c r="G227" s="464">
        <v>251</v>
      </c>
      <c r="H227" s="464">
        <v>1173</v>
      </c>
      <c r="I227" s="463" t="s">
        <v>2398</v>
      </c>
      <c r="J227" s="463" t="s">
        <v>237</v>
      </c>
    </row>
    <row r="228" spans="1:10" s="384" customFormat="1" hidden="1" x14ac:dyDescent="0.2">
      <c r="A228" s="462">
        <v>4</v>
      </c>
      <c r="B228" s="463" t="s">
        <v>522</v>
      </c>
      <c r="C228" s="464"/>
      <c r="D228" s="464"/>
      <c r="E228" s="464">
        <v>102</v>
      </c>
      <c r="F228" s="464">
        <v>466</v>
      </c>
      <c r="G228" s="464">
        <v>212</v>
      </c>
      <c r="H228" s="464">
        <v>840</v>
      </c>
      <c r="I228" s="463" t="s">
        <v>1472</v>
      </c>
      <c r="J228" s="463" t="s">
        <v>237</v>
      </c>
    </row>
    <row r="229" spans="1:10" s="384" customFormat="1" hidden="1" x14ac:dyDescent="0.2">
      <c r="A229" s="457">
        <v>24</v>
      </c>
      <c r="B229" s="460" t="s">
        <v>1562</v>
      </c>
      <c r="C229" s="461">
        <v>220</v>
      </c>
      <c r="D229" s="461">
        <v>685</v>
      </c>
      <c r="E229" s="461">
        <v>130</v>
      </c>
      <c r="F229" s="461">
        <v>450</v>
      </c>
      <c r="G229" s="461">
        <v>90</v>
      </c>
      <c r="H229" s="461">
        <v>235</v>
      </c>
      <c r="I229" s="460" t="s">
        <v>1562</v>
      </c>
      <c r="J229" s="460"/>
    </row>
    <row r="230" spans="1:10" s="384" customFormat="1" ht="31.5" hidden="1" x14ac:dyDescent="0.2">
      <c r="A230" s="462">
        <v>1</v>
      </c>
      <c r="B230" s="463" t="s">
        <v>475</v>
      </c>
      <c r="C230" s="464">
        <v>16</v>
      </c>
      <c r="D230" s="464">
        <v>45</v>
      </c>
      <c r="E230" s="464"/>
      <c r="F230" s="464"/>
      <c r="G230" s="464">
        <v>6</v>
      </c>
      <c r="H230" s="464">
        <v>17</v>
      </c>
      <c r="I230" s="463" t="s">
        <v>3237</v>
      </c>
      <c r="J230" s="463" t="s">
        <v>3238</v>
      </c>
    </row>
    <row r="231" spans="1:10" s="384" customFormat="1" ht="31.5" hidden="1" x14ac:dyDescent="0.2">
      <c r="A231" s="462">
        <v>2</v>
      </c>
      <c r="B231" s="463" t="s">
        <v>477</v>
      </c>
      <c r="C231" s="464">
        <v>11</v>
      </c>
      <c r="D231" s="464">
        <v>36</v>
      </c>
      <c r="E231" s="464">
        <v>11</v>
      </c>
      <c r="F231" s="464">
        <v>36</v>
      </c>
      <c r="G231" s="464"/>
      <c r="H231" s="464"/>
      <c r="I231" s="463" t="s">
        <v>3237</v>
      </c>
      <c r="J231" s="463" t="s">
        <v>3238</v>
      </c>
    </row>
    <row r="232" spans="1:10" s="384" customFormat="1" ht="31.5" hidden="1" x14ac:dyDescent="0.2">
      <c r="A232" s="462"/>
      <c r="B232" s="463" t="s">
        <v>479</v>
      </c>
      <c r="C232" s="464">
        <v>11</v>
      </c>
      <c r="D232" s="464">
        <v>32</v>
      </c>
      <c r="E232" s="464"/>
      <c r="F232" s="464"/>
      <c r="G232" s="464">
        <v>6</v>
      </c>
      <c r="H232" s="464">
        <v>18</v>
      </c>
      <c r="I232" s="463" t="s">
        <v>3237</v>
      </c>
      <c r="J232" s="463" t="s">
        <v>3238</v>
      </c>
    </row>
    <row r="233" spans="1:10" s="384" customFormat="1" ht="31.5" hidden="1" x14ac:dyDescent="0.2">
      <c r="A233" s="462"/>
      <c r="B233" s="463" t="s">
        <v>495</v>
      </c>
      <c r="C233" s="464">
        <v>12</v>
      </c>
      <c r="D233" s="464">
        <v>32</v>
      </c>
      <c r="E233" s="464">
        <v>12</v>
      </c>
      <c r="F233" s="464">
        <v>32</v>
      </c>
      <c r="G233" s="464"/>
      <c r="H233" s="464"/>
      <c r="I233" s="463" t="s">
        <v>3237</v>
      </c>
      <c r="J233" s="463" t="s">
        <v>3238</v>
      </c>
    </row>
    <row r="234" spans="1:10" s="384" customFormat="1" ht="31.5" hidden="1" x14ac:dyDescent="0.2">
      <c r="A234" s="462"/>
      <c r="B234" s="463" t="s">
        <v>480</v>
      </c>
      <c r="C234" s="464">
        <v>10</v>
      </c>
      <c r="D234" s="464">
        <v>26</v>
      </c>
      <c r="E234" s="464"/>
      <c r="F234" s="464"/>
      <c r="G234" s="464">
        <v>5</v>
      </c>
      <c r="H234" s="464">
        <v>10</v>
      </c>
      <c r="I234" s="463" t="s">
        <v>3237</v>
      </c>
      <c r="J234" s="463" t="s">
        <v>3238</v>
      </c>
    </row>
    <row r="235" spans="1:10" s="384" customFormat="1" ht="31.5" hidden="1" x14ac:dyDescent="0.2">
      <c r="A235" s="462"/>
      <c r="B235" s="463" t="s">
        <v>482</v>
      </c>
      <c r="C235" s="464">
        <v>12</v>
      </c>
      <c r="D235" s="464">
        <v>33</v>
      </c>
      <c r="E235" s="464">
        <v>12</v>
      </c>
      <c r="F235" s="464">
        <v>33</v>
      </c>
      <c r="G235" s="464"/>
      <c r="H235" s="464"/>
      <c r="I235" s="463" t="s">
        <v>3237</v>
      </c>
      <c r="J235" s="463" t="s">
        <v>3238</v>
      </c>
    </row>
    <row r="236" spans="1:10" s="384" customFormat="1" ht="31.5" hidden="1" x14ac:dyDescent="0.2">
      <c r="A236" s="462"/>
      <c r="B236" s="463" t="s">
        <v>497</v>
      </c>
      <c r="C236" s="464">
        <v>12</v>
      </c>
      <c r="D236" s="464">
        <v>36</v>
      </c>
      <c r="E236" s="464">
        <v>12</v>
      </c>
      <c r="F236" s="464">
        <v>36</v>
      </c>
      <c r="G236" s="464"/>
      <c r="H236" s="464"/>
      <c r="I236" s="463" t="s">
        <v>3237</v>
      </c>
      <c r="J236" s="463" t="s">
        <v>3238</v>
      </c>
    </row>
    <row r="237" spans="1:10" s="384" customFormat="1" ht="31.5" hidden="1" x14ac:dyDescent="0.2">
      <c r="A237" s="462"/>
      <c r="B237" s="463" t="s">
        <v>484</v>
      </c>
      <c r="C237" s="464">
        <v>11</v>
      </c>
      <c r="D237" s="464">
        <v>29</v>
      </c>
      <c r="E237" s="464"/>
      <c r="F237" s="464"/>
      <c r="G237" s="464">
        <v>7</v>
      </c>
      <c r="H237" s="464">
        <v>26</v>
      </c>
      <c r="I237" s="463" t="s">
        <v>3237</v>
      </c>
      <c r="J237" s="463" t="s">
        <v>3238</v>
      </c>
    </row>
    <row r="238" spans="1:10" s="384" customFormat="1" ht="31.5" hidden="1" x14ac:dyDescent="0.2">
      <c r="A238" s="462"/>
      <c r="B238" s="463" t="s">
        <v>498</v>
      </c>
      <c r="C238" s="464">
        <v>11</v>
      </c>
      <c r="D238" s="464">
        <v>26</v>
      </c>
      <c r="E238" s="464">
        <v>11</v>
      </c>
      <c r="F238" s="464">
        <v>26</v>
      </c>
      <c r="G238" s="464"/>
      <c r="H238" s="464"/>
      <c r="I238" s="463" t="s">
        <v>3237</v>
      </c>
      <c r="J238" s="463" t="s">
        <v>3238</v>
      </c>
    </row>
    <row r="239" spans="1:10" s="384" customFormat="1" ht="31.5" hidden="1" x14ac:dyDescent="0.2">
      <c r="A239" s="462"/>
      <c r="B239" s="463" t="s">
        <v>500</v>
      </c>
      <c r="C239" s="464">
        <v>12</v>
      </c>
      <c r="D239" s="464">
        <v>30</v>
      </c>
      <c r="E239" s="464"/>
      <c r="F239" s="464"/>
      <c r="G239" s="464">
        <v>12</v>
      </c>
      <c r="H239" s="464">
        <v>30</v>
      </c>
      <c r="I239" s="463" t="s">
        <v>3237</v>
      </c>
      <c r="J239" s="463" t="s">
        <v>3238</v>
      </c>
    </row>
    <row r="240" spans="1:10" s="384" customFormat="1" ht="31.5" hidden="1" x14ac:dyDescent="0.2">
      <c r="A240" s="462"/>
      <c r="B240" s="463" t="s">
        <v>486</v>
      </c>
      <c r="C240" s="464">
        <v>10</v>
      </c>
      <c r="D240" s="464">
        <v>26</v>
      </c>
      <c r="E240" s="464">
        <v>8</v>
      </c>
      <c r="F240" s="464">
        <v>15</v>
      </c>
      <c r="G240" s="464">
        <v>2</v>
      </c>
      <c r="H240" s="464">
        <v>11</v>
      </c>
      <c r="I240" s="463" t="s">
        <v>3237</v>
      </c>
      <c r="J240" s="463" t="s">
        <v>3238</v>
      </c>
    </row>
    <row r="241" spans="1:10" s="384" customFormat="1" ht="31.5" hidden="1" x14ac:dyDescent="0.2">
      <c r="A241" s="462"/>
      <c r="B241" s="463" t="s">
        <v>487</v>
      </c>
      <c r="C241" s="464">
        <v>8</v>
      </c>
      <c r="D241" s="464">
        <v>24</v>
      </c>
      <c r="E241" s="464"/>
      <c r="F241" s="464"/>
      <c r="G241" s="464">
        <v>3</v>
      </c>
      <c r="H241" s="464">
        <v>10</v>
      </c>
      <c r="I241" s="463" t="s">
        <v>3237</v>
      </c>
      <c r="J241" s="463" t="s">
        <v>3238</v>
      </c>
    </row>
    <row r="242" spans="1:10" s="384" customFormat="1" ht="31.5" hidden="1" x14ac:dyDescent="0.2">
      <c r="A242" s="462"/>
      <c r="B242" s="463" t="s">
        <v>488</v>
      </c>
      <c r="C242" s="464">
        <v>7</v>
      </c>
      <c r="D242" s="464">
        <v>18</v>
      </c>
      <c r="E242" s="464">
        <v>7</v>
      </c>
      <c r="F242" s="464">
        <v>18</v>
      </c>
      <c r="G242" s="464"/>
      <c r="H242" s="464"/>
      <c r="I242" s="463" t="s">
        <v>3237</v>
      </c>
      <c r="J242" s="463" t="s">
        <v>3238</v>
      </c>
    </row>
    <row r="243" spans="1:10" s="384" customFormat="1" ht="31.5" hidden="1" x14ac:dyDescent="0.2">
      <c r="A243" s="462"/>
      <c r="B243" s="463" t="s">
        <v>517</v>
      </c>
      <c r="C243" s="464">
        <v>8</v>
      </c>
      <c r="D243" s="464">
        <v>27</v>
      </c>
      <c r="E243" s="464"/>
      <c r="F243" s="464"/>
      <c r="G243" s="464">
        <v>6</v>
      </c>
      <c r="H243" s="464">
        <v>27</v>
      </c>
      <c r="I243" s="463" t="s">
        <v>3237</v>
      </c>
      <c r="J243" s="463" t="s">
        <v>3238</v>
      </c>
    </row>
    <row r="244" spans="1:10" s="384" customFormat="1" ht="31.5" hidden="1" x14ac:dyDescent="0.2">
      <c r="A244" s="462"/>
      <c r="B244" s="463" t="s">
        <v>489</v>
      </c>
      <c r="C244" s="464">
        <v>12</v>
      </c>
      <c r="D244" s="464">
        <v>33</v>
      </c>
      <c r="E244" s="464">
        <v>9</v>
      </c>
      <c r="F244" s="464">
        <v>22</v>
      </c>
      <c r="G244" s="464">
        <v>3</v>
      </c>
      <c r="H244" s="464">
        <v>10</v>
      </c>
      <c r="I244" s="463" t="s">
        <v>3237</v>
      </c>
      <c r="J244" s="463" t="s">
        <v>3238</v>
      </c>
    </row>
    <row r="245" spans="1:10" s="384" customFormat="1" ht="31.5" hidden="1" x14ac:dyDescent="0.2">
      <c r="A245" s="462"/>
      <c r="B245" s="463" t="s">
        <v>490</v>
      </c>
      <c r="C245" s="464">
        <v>25</v>
      </c>
      <c r="D245" s="464">
        <v>82</v>
      </c>
      <c r="E245" s="464">
        <v>15</v>
      </c>
      <c r="F245" s="464">
        <v>54</v>
      </c>
      <c r="G245" s="464">
        <v>10</v>
      </c>
      <c r="H245" s="464">
        <v>28</v>
      </c>
      <c r="I245" s="463" t="s">
        <v>3237</v>
      </c>
      <c r="J245" s="463" t="s">
        <v>3238</v>
      </c>
    </row>
    <row r="246" spans="1:10" s="384" customFormat="1" ht="31.5" hidden="1" x14ac:dyDescent="0.2">
      <c r="A246" s="462"/>
      <c r="B246" s="463" t="s">
        <v>491</v>
      </c>
      <c r="C246" s="464">
        <v>30</v>
      </c>
      <c r="D246" s="464">
        <v>150</v>
      </c>
      <c r="E246" s="464">
        <v>20</v>
      </c>
      <c r="F246" s="464">
        <v>100</v>
      </c>
      <c r="G246" s="464">
        <v>10</v>
      </c>
      <c r="H246" s="464">
        <v>50</v>
      </c>
      <c r="I246" s="463" t="s">
        <v>3237</v>
      </c>
      <c r="J246" s="463" t="s">
        <v>3238</v>
      </c>
    </row>
    <row r="247" spans="1:10" s="384" customFormat="1" hidden="1" x14ac:dyDescent="0.2">
      <c r="A247" s="457">
        <v>25</v>
      </c>
      <c r="B247" s="460" t="s">
        <v>561</v>
      </c>
      <c r="C247" s="461">
        <v>225</v>
      </c>
      <c r="D247" s="461">
        <v>900</v>
      </c>
      <c r="E247" s="461">
        <v>90</v>
      </c>
      <c r="F247" s="461">
        <v>360</v>
      </c>
      <c r="G247" s="461">
        <v>135</v>
      </c>
      <c r="H247" s="461">
        <v>540</v>
      </c>
      <c r="I247" s="460" t="s">
        <v>561</v>
      </c>
      <c r="J247" s="460"/>
    </row>
    <row r="248" spans="1:10" s="384" customFormat="1" hidden="1" x14ac:dyDescent="0.2">
      <c r="A248" s="462"/>
      <c r="B248" s="463" t="s">
        <v>2957</v>
      </c>
      <c r="C248" s="464">
        <v>25</v>
      </c>
      <c r="D248" s="464">
        <v>100</v>
      </c>
      <c r="E248" s="464">
        <v>11</v>
      </c>
      <c r="F248" s="464">
        <v>44</v>
      </c>
      <c r="G248" s="464">
        <v>15</v>
      </c>
      <c r="H248" s="464">
        <v>60</v>
      </c>
      <c r="I248" s="463" t="s">
        <v>3239</v>
      </c>
      <c r="J248" s="463" t="s">
        <v>535</v>
      </c>
    </row>
    <row r="249" spans="1:10" s="384" customFormat="1" hidden="1" x14ac:dyDescent="0.2">
      <c r="A249" s="462"/>
      <c r="B249" s="463" t="s">
        <v>2401</v>
      </c>
      <c r="C249" s="464">
        <v>32</v>
      </c>
      <c r="D249" s="464">
        <v>128</v>
      </c>
      <c r="E249" s="464">
        <v>12</v>
      </c>
      <c r="F249" s="464">
        <v>48</v>
      </c>
      <c r="G249" s="464">
        <v>19</v>
      </c>
      <c r="H249" s="464">
        <v>76</v>
      </c>
      <c r="I249" s="463" t="s">
        <v>3240</v>
      </c>
      <c r="J249" s="463" t="s">
        <v>535</v>
      </c>
    </row>
    <row r="250" spans="1:10" s="384" customFormat="1" hidden="1" x14ac:dyDescent="0.2">
      <c r="A250" s="462"/>
      <c r="B250" s="463" t="s">
        <v>2403</v>
      </c>
      <c r="C250" s="464">
        <v>28</v>
      </c>
      <c r="D250" s="464">
        <v>112</v>
      </c>
      <c r="E250" s="464">
        <v>10</v>
      </c>
      <c r="F250" s="464">
        <v>40</v>
      </c>
      <c r="G250" s="464">
        <v>14</v>
      </c>
      <c r="H250" s="464">
        <v>56</v>
      </c>
      <c r="I250" s="463" t="s">
        <v>3241</v>
      </c>
      <c r="J250" s="463" t="s">
        <v>535</v>
      </c>
    </row>
    <row r="251" spans="1:10" s="384" customFormat="1" hidden="1" x14ac:dyDescent="0.2">
      <c r="A251" s="462"/>
      <c r="B251" s="463" t="s">
        <v>2404</v>
      </c>
      <c r="C251" s="464">
        <v>30</v>
      </c>
      <c r="D251" s="464">
        <v>120</v>
      </c>
      <c r="E251" s="464">
        <v>14</v>
      </c>
      <c r="F251" s="464">
        <v>56</v>
      </c>
      <c r="G251" s="464">
        <v>17</v>
      </c>
      <c r="H251" s="464">
        <v>68</v>
      </c>
      <c r="I251" s="463" t="s">
        <v>3239</v>
      </c>
      <c r="J251" s="463" t="s">
        <v>535</v>
      </c>
    </row>
    <row r="252" spans="1:10" s="384" customFormat="1" hidden="1" x14ac:dyDescent="0.2">
      <c r="A252" s="462"/>
      <c r="B252" s="463" t="s">
        <v>2405</v>
      </c>
      <c r="C252" s="464">
        <v>29</v>
      </c>
      <c r="D252" s="464">
        <v>116</v>
      </c>
      <c r="E252" s="464">
        <v>12</v>
      </c>
      <c r="F252" s="464">
        <v>48</v>
      </c>
      <c r="G252" s="464">
        <v>14</v>
      </c>
      <c r="H252" s="464">
        <v>56</v>
      </c>
      <c r="I252" s="463" t="s">
        <v>3242</v>
      </c>
      <c r="J252" s="463" t="s">
        <v>535</v>
      </c>
    </row>
    <row r="253" spans="1:10" s="384" customFormat="1" hidden="1" x14ac:dyDescent="0.2">
      <c r="A253" s="462"/>
      <c r="B253" s="463" t="s">
        <v>2407</v>
      </c>
      <c r="C253" s="464">
        <v>23</v>
      </c>
      <c r="D253" s="464">
        <v>92</v>
      </c>
      <c r="E253" s="464">
        <v>9</v>
      </c>
      <c r="F253" s="464">
        <v>32</v>
      </c>
      <c r="G253" s="464">
        <v>22</v>
      </c>
      <c r="H253" s="464">
        <v>88</v>
      </c>
      <c r="I253" s="463" t="s">
        <v>3243</v>
      </c>
      <c r="J253" s="463" t="s">
        <v>535</v>
      </c>
    </row>
    <row r="254" spans="1:10" s="384" customFormat="1" hidden="1" x14ac:dyDescent="0.2">
      <c r="A254" s="462"/>
      <c r="B254" s="463" t="s">
        <v>2408</v>
      </c>
      <c r="C254" s="464">
        <v>58</v>
      </c>
      <c r="D254" s="464">
        <v>232</v>
      </c>
      <c r="E254" s="464">
        <v>22</v>
      </c>
      <c r="F254" s="464">
        <v>88</v>
      </c>
      <c r="G254" s="464">
        <v>34</v>
      </c>
      <c r="H254" s="464">
        <v>136</v>
      </c>
      <c r="I254" s="463" t="s">
        <v>3244</v>
      </c>
      <c r="J254" s="463" t="s">
        <v>535</v>
      </c>
    </row>
    <row r="255" spans="1:10" s="384" customFormat="1" hidden="1" x14ac:dyDescent="0.2">
      <c r="A255" s="457">
        <v>26</v>
      </c>
      <c r="B255" s="460" t="s">
        <v>534</v>
      </c>
      <c r="C255" s="461">
        <v>73</v>
      </c>
      <c r="D255" s="461">
        <v>282</v>
      </c>
      <c r="E255" s="461">
        <v>40</v>
      </c>
      <c r="F255" s="461">
        <v>190</v>
      </c>
      <c r="G255" s="461">
        <v>33</v>
      </c>
      <c r="H255" s="461">
        <v>92</v>
      </c>
      <c r="I255" s="460" t="s">
        <v>534</v>
      </c>
      <c r="J255" s="460"/>
    </row>
    <row r="256" spans="1:10" s="384" customFormat="1" hidden="1" x14ac:dyDescent="0.2">
      <c r="A256" s="462"/>
      <c r="B256" s="463" t="s">
        <v>477</v>
      </c>
      <c r="C256" s="464">
        <v>10</v>
      </c>
      <c r="D256" s="464">
        <v>30</v>
      </c>
      <c r="E256" s="464">
        <v>6</v>
      </c>
      <c r="F256" s="464">
        <v>18</v>
      </c>
      <c r="G256" s="464">
        <v>4</v>
      </c>
      <c r="H256" s="464">
        <v>12</v>
      </c>
      <c r="I256" s="463" t="s">
        <v>3245</v>
      </c>
      <c r="J256" s="463" t="s">
        <v>502</v>
      </c>
    </row>
    <row r="257" spans="1:10" s="384" customFormat="1" hidden="1" x14ac:dyDescent="0.2">
      <c r="A257" s="462"/>
      <c r="B257" s="463" t="s">
        <v>497</v>
      </c>
      <c r="C257" s="464">
        <v>18</v>
      </c>
      <c r="D257" s="464">
        <v>72</v>
      </c>
      <c r="E257" s="464">
        <v>10</v>
      </c>
      <c r="F257" s="464">
        <v>56</v>
      </c>
      <c r="G257" s="464">
        <v>8</v>
      </c>
      <c r="H257" s="464">
        <v>16</v>
      </c>
      <c r="I257" s="463" t="s">
        <v>3245</v>
      </c>
      <c r="J257" s="463" t="s">
        <v>502</v>
      </c>
    </row>
    <row r="258" spans="1:10" s="384" customFormat="1" hidden="1" x14ac:dyDescent="0.2">
      <c r="A258" s="462"/>
      <c r="B258" s="463" t="s">
        <v>492</v>
      </c>
      <c r="C258" s="464">
        <v>13</v>
      </c>
      <c r="D258" s="464">
        <v>52</v>
      </c>
      <c r="E258" s="464">
        <v>7</v>
      </c>
      <c r="F258" s="464">
        <v>28</v>
      </c>
      <c r="G258" s="464">
        <v>6</v>
      </c>
      <c r="H258" s="464">
        <v>24</v>
      </c>
      <c r="I258" s="463" t="s">
        <v>3245</v>
      </c>
      <c r="J258" s="463" t="s">
        <v>502</v>
      </c>
    </row>
    <row r="259" spans="1:10" s="384" customFormat="1" hidden="1" x14ac:dyDescent="0.2">
      <c r="A259" s="462"/>
      <c r="B259" s="463" t="s">
        <v>536</v>
      </c>
      <c r="C259" s="464">
        <v>32</v>
      </c>
      <c r="D259" s="464">
        <v>128</v>
      </c>
      <c r="E259" s="464">
        <v>17</v>
      </c>
      <c r="F259" s="464">
        <v>88</v>
      </c>
      <c r="G259" s="464">
        <v>15</v>
      </c>
      <c r="H259" s="464">
        <v>40</v>
      </c>
      <c r="I259" s="463" t="s">
        <v>3245</v>
      </c>
      <c r="J259" s="463" t="s">
        <v>502</v>
      </c>
    </row>
    <row r="260" spans="1:10" s="384" customFormat="1" hidden="1" x14ac:dyDescent="0.2">
      <c r="A260" s="457">
        <v>27</v>
      </c>
      <c r="B260" s="460" t="s">
        <v>563</v>
      </c>
      <c r="C260" s="461">
        <v>216</v>
      </c>
      <c r="D260" s="461">
        <v>956</v>
      </c>
      <c r="E260" s="461">
        <v>108</v>
      </c>
      <c r="F260" s="461">
        <v>478</v>
      </c>
      <c r="G260" s="461">
        <v>108</v>
      </c>
      <c r="H260" s="461">
        <v>478</v>
      </c>
      <c r="I260" s="460" t="s">
        <v>563</v>
      </c>
      <c r="J260" s="460"/>
    </row>
    <row r="261" spans="1:10" s="384" customFormat="1" hidden="1" x14ac:dyDescent="0.2">
      <c r="A261" s="462"/>
      <c r="B261" s="463" t="s">
        <v>2399</v>
      </c>
      <c r="C261" s="464">
        <v>50</v>
      </c>
      <c r="D261" s="464">
        <v>172</v>
      </c>
      <c r="E261" s="464">
        <v>25</v>
      </c>
      <c r="F261" s="464">
        <v>86</v>
      </c>
      <c r="G261" s="464">
        <v>25</v>
      </c>
      <c r="H261" s="464">
        <v>86</v>
      </c>
      <c r="I261" s="463" t="s">
        <v>2400</v>
      </c>
      <c r="J261" s="463" t="s">
        <v>2321</v>
      </c>
    </row>
    <row r="262" spans="1:10" s="384" customFormat="1" hidden="1" x14ac:dyDescent="0.2">
      <c r="A262" s="462"/>
      <c r="B262" s="463" t="s">
        <v>2401</v>
      </c>
      <c r="C262" s="464">
        <v>42</v>
      </c>
      <c r="D262" s="464">
        <v>224</v>
      </c>
      <c r="E262" s="464">
        <v>21</v>
      </c>
      <c r="F262" s="464">
        <v>112</v>
      </c>
      <c r="G262" s="464">
        <v>21</v>
      </c>
      <c r="H262" s="464">
        <v>112</v>
      </c>
      <c r="I262" s="463" t="s">
        <v>2402</v>
      </c>
      <c r="J262" s="463" t="s">
        <v>2321</v>
      </c>
    </row>
    <row r="263" spans="1:10" s="384" customFormat="1" hidden="1" x14ac:dyDescent="0.2">
      <c r="A263" s="462"/>
      <c r="B263" s="463" t="s">
        <v>2403</v>
      </c>
      <c r="C263" s="464">
        <v>10</v>
      </c>
      <c r="D263" s="464">
        <v>50</v>
      </c>
      <c r="E263" s="464">
        <v>5</v>
      </c>
      <c r="F263" s="464">
        <v>25</v>
      </c>
      <c r="G263" s="464">
        <v>5</v>
      </c>
      <c r="H263" s="464">
        <v>25</v>
      </c>
      <c r="I263" s="463" t="s">
        <v>565</v>
      </c>
      <c r="J263" s="463" t="s">
        <v>2321</v>
      </c>
    </row>
    <row r="264" spans="1:10" s="384" customFormat="1" hidden="1" x14ac:dyDescent="0.2">
      <c r="A264" s="462"/>
      <c r="B264" s="463" t="s">
        <v>2404</v>
      </c>
      <c r="C264" s="464">
        <v>34</v>
      </c>
      <c r="D264" s="464">
        <v>144</v>
      </c>
      <c r="E264" s="464">
        <v>17</v>
      </c>
      <c r="F264" s="464">
        <v>72</v>
      </c>
      <c r="G264" s="464">
        <v>17</v>
      </c>
      <c r="H264" s="464">
        <v>72</v>
      </c>
      <c r="I264" s="463" t="s">
        <v>566</v>
      </c>
      <c r="J264" s="463" t="s">
        <v>2321</v>
      </c>
    </row>
    <row r="265" spans="1:10" s="384" customFormat="1" hidden="1" x14ac:dyDescent="0.2">
      <c r="A265" s="462"/>
      <c r="B265" s="463" t="s">
        <v>2405</v>
      </c>
      <c r="C265" s="464">
        <v>4</v>
      </c>
      <c r="D265" s="464">
        <v>24</v>
      </c>
      <c r="E265" s="464">
        <v>2</v>
      </c>
      <c r="F265" s="464">
        <v>12</v>
      </c>
      <c r="G265" s="464">
        <v>2</v>
      </c>
      <c r="H265" s="464">
        <v>12</v>
      </c>
      <c r="I265" s="463" t="s">
        <v>2406</v>
      </c>
      <c r="J265" s="463" t="s">
        <v>2321</v>
      </c>
    </row>
    <row r="266" spans="1:10" s="384" customFormat="1" hidden="1" x14ac:dyDescent="0.2">
      <c r="A266" s="462"/>
      <c r="B266" s="463" t="s">
        <v>2407</v>
      </c>
      <c r="C266" s="464">
        <v>8</v>
      </c>
      <c r="D266" s="464">
        <v>24</v>
      </c>
      <c r="E266" s="464">
        <v>4</v>
      </c>
      <c r="F266" s="464">
        <v>12</v>
      </c>
      <c r="G266" s="464">
        <v>4</v>
      </c>
      <c r="H266" s="464">
        <v>12</v>
      </c>
      <c r="I266" s="463" t="s">
        <v>567</v>
      </c>
      <c r="J266" s="463" t="s">
        <v>2321</v>
      </c>
    </row>
    <row r="267" spans="1:10" s="384" customFormat="1" hidden="1" x14ac:dyDescent="0.2">
      <c r="A267" s="462"/>
      <c r="B267" s="463" t="s">
        <v>2408</v>
      </c>
      <c r="C267" s="464">
        <v>14</v>
      </c>
      <c r="D267" s="464">
        <v>60</v>
      </c>
      <c r="E267" s="464">
        <v>7</v>
      </c>
      <c r="F267" s="464">
        <v>30</v>
      </c>
      <c r="G267" s="464">
        <v>7</v>
      </c>
      <c r="H267" s="464">
        <v>30</v>
      </c>
      <c r="I267" s="463" t="s">
        <v>568</v>
      </c>
      <c r="J267" s="463" t="s">
        <v>2321</v>
      </c>
    </row>
    <row r="268" spans="1:10" s="384" customFormat="1" hidden="1" x14ac:dyDescent="0.2">
      <c r="A268" s="462"/>
      <c r="B268" s="463" t="s">
        <v>2409</v>
      </c>
      <c r="C268" s="464">
        <v>54</v>
      </c>
      <c r="D268" s="464">
        <v>258</v>
      </c>
      <c r="E268" s="464">
        <v>27</v>
      </c>
      <c r="F268" s="464">
        <v>129</v>
      </c>
      <c r="G268" s="464">
        <v>27</v>
      </c>
      <c r="H268" s="464">
        <v>129</v>
      </c>
      <c r="I268" s="463" t="s">
        <v>569</v>
      </c>
      <c r="J268" s="463" t="s">
        <v>2321</v>
      </c>
    </row>
    <row r="269" spans="1:10" s="384" customFormat="1" x14ac:dyDescent="0.2">
      <c r="A269" s="465">
        <v>2</v>
      </c>
      <c r="B269" s="466" t="s">
        <v>2410</v>
      </c>
      <c r="C269" s="467">
        <f t="shared" ref="C269:H269" si="1">SUM(C270,C278,C288,C293,C303,C311,C321,C331,C341,C348,C355,C365,C378,C390,C403)</f>
        <v>1621</v>
      </c>
      <c r="D269" s="467">
        <f t="shared" si="1"/>
        <v>5895</v>
      </c>
      <c r="E269" s="467">
        <f t="shared" si="1"/>
        <v>932</v>
      </c>
      <c r="F269" s="467">
        <f t="shared" si="1"/>
        <v>3265</v>
      </c>
      <c r="G269" s="467">
        <f t="shared" si="1"/>
        <v>689</v>
      </c>
      <c r="H269" s="467">
        <f t="shared" si="1"/>
        <v>2630</v>
      </c>
      <c r="I269" s="466"/>
      <c r="J269" s="466"/>
    </row>
    <row r="270" spans="1:10" s="384" customFormat="1" hidden="1" x14ac:dyDescent="0.25">
      <c r="A270" s="393">
        <v>1</v>
      </c>
      <c r="B270" s="394" t="s">
        <v>1082</v>
      </c>
      <c r="C270" s="395">
        <f>SUM(C271:C277)</f>
        <v>44</v>
      </c>
      <c r="D270" s="395">
        <f>SUM(D271:D277)</f>
        <v>151</v>
      </c>
      <c r="E270" s="395">
        <f>SUM(E271:E277)</f>
        <v>44</v>
      </c>
      <c r="F270" s="395">
        <f>SUM(F271:F277)</f>
        <v>151</v>
      </c>
      <c r="G270" s="395"/>
      <c r="H270" s="395"/>
      <c r="I270" s="394"/>
      <c r="J270" s="394"/>
    </row>
    <row r="271" spans="1:10" s="384" customFormat="1" hidden="1" x14ac:dyDescent="0.25">
      <c r="A271" s="396">
        <v>1</v>
      </c>
      <c r="B271" s="397" t="s">
        <v>1085</v>
      </c>
      <c r="C271" s="398">
        <v>2</v>
      </c>
      <c r="D271" s="398">
        <v>9</v>
      </c>
      <c r="E271" s="398">
        <v>2</v>
      </c>
      <c r="F271" s="398">
        <v>9</v>
      </c>
      <c r="G271" s="398"/>
      <c r="H271" s="398"/>
      <c r="I271" s="397" t="s">
        <v>3246</v>
      </c>
      <c r="J271" s="397" t="s">
        <v>311</v>
      </c>
    </row>
    <row r="272" spans="1:10" s="384" customFormat="1" hidden="1" x14ac:dyDescent="0.25">
      <c r="A272" s="396">
        <v>2</v>
      </c>
      <c r="B272" s="397" t="s">
        <v>1090</v>
      </c>
      <c r="C272" s="398">
        <v>2</v>
      </c>
      <c r="D272" s="398">
        <v>8</v>
      </c>
      <c r="E272" s="398">
        <v>2</v>
      </c>
      <c r="F272" s="398">
        <v>8</v>
      </c>
      <c r="G272" s="398"/>
      <c r="H272" s="398"/>
      <c r="I272" s="397" t="s">
        <v>1072</v>
      </c>
      <c r="J272" s="397" t="s">
        <v>311</v>
      </c>
    </row>
    <row r="273" spans="1:10" s="384" customFormat="1" hidden="1" x14ac:dyDescent="0.25">
      <c r="A273" s="396">
        <v>3</v>
      </c>
      <c r="B273" s="397" t="s">
        <v>1091</v>
      </c>
      <c r="C273" s="398">
        <v>4</v>
      </c>
      <c r="D273" s="398">
        <v>14</v>
      </c>
      <c r="E273" s="398">
        <v>4</v>
      </c>
      <c r="F273" s="398">
        <v>14</v>
      </c>
      <c r="G273" s="398"/>
      <c r="H273" s="398"/>
      <c r="I273" s="397" t="s">
        <v>3247</v>
      </c>
      <c r="J273" s="397" t="s">
        <v>311</v>
      </c>
    </row>
    <row r="274" spans="1:10" s="384" customFormat="1" hidden="1" x14ac:dyDescent="0.25">
      <c r="A274" s="396">
        <v>4</v>
      </c>
      <c r="B274" s="397" t="s">
        <v>1083</v>
      </c>
      <c r="C274" s="398">
        <v>9</v>
      </c>
      <c r="D274" s="398">
        <v>26</v>
      </c>
      <c r="E274" s="398">
        <v>9</v>
      </c>
      <c r="F274" s="398">
        <v>26</v>
      </c>
      <c r="G274" s="398"/>
      <c r="H274" s="398"/>
      <c r="I274" s="397" t="s">
        <v>3246</v>
      </c>
      <c r="J274" s="397" t="s">
        <v>311</v>
      </c>
    </row>
    <row r="275" spans="1:10" s="384" customFormat="1" hidden="1" x14ac:dyDescent="0.25">
      <c r="A275" s="396">
        <v>5</v>
      </c>
      <c r="B275" s="397" t="s">
        <v>1086</v>
      </c>
      <c r="C275" s="398">
        <v>8</v>
      </c>
      <c r="D275" s="398">
        <v>29</v>
      </c>
      <c r="E275" s="398">
        <v>8</v>
      </c>
      <c r="F275" s="398">
        <v>29</v>
      </c>
      <c r="G275" s="398"/>
      <c r="H275" s="398"/>
      <c r="I275" s="397" t="s">
        <v>1072</v>
      </c>
      <c r="J275" s="397" t="s">
        <v>311</v>
      </c>
    </row>
    <row r="276" spans="1:10" s="384" customFormat="1" hidden="1" x14ac:dyDescent="0.25">
      <c r="A276" s="396">
        <v>6</v>
      </c>
      <c r="B276" s="397" t="s">
        <v>1079</v>
      </c>
      <c r="C276" s="398">
        <v>14</v>
      </c>
      <c r="D276" s="398">
        <v>44</v>
      </c>
      <c r="E276" s="398">
        <v>14</v>
      </c>
      <c r="F276" s="398">
        <v>44</v>
      </c>
      <c r="G276" s="398"/>
      <c r="H276" s="398"/>
      <c r="I276" s="397" t="s">
        <v>1072</v>
      </c>
      <c r="J276" s="397" t="s">
        <v>311</v>
      </c>
    </row>
    <row r="277" spans="1:10" s="384" customFormat="1" hidden="1" x14ac:dyDescent="0.25">
      <c r="A277" s="396">
        <v>7</v>
      </c>
      <c r="B277" s="397" t="s">
        <v>1088</v>
      </c>
      <c r="C277" s="398">
        <v>5</v>
      </c>
      <c r="D277" s="398">
        <v>21</v>
      </c>
      <c r="E277" s="398">
        <v>5</v>
      </c>
      <c r="F277" s="398">
        <v>21</v>
      </c>
      <c r="G277" s="398"/>
      <c r="H277" s="398"/>
      <c r="I277" s="397" t="s">
        <v>1072</v>
      </c>
      <c r="J277" s="397" t="s">
        <v>311</v>
      </c>
    </row>
    <row r="278" spans="1:10" s="384" customFormat="1" hidden="1" x14ac:dyDescent="0.25">
      <c r="A278" s="393">
        <v>2</v>
      </c>
      <c r="B278" s="394" t="s">
        <v>1070</v>
      </c>
      <c r="C278" s="395">
        <f t="shared" ref="C278:H278" si="2">SUM(C279:C287)</f>
        <v>77</v>
      </c>
      <c r="D278" s="395">
        <f t="shared" si="2"/>
        <v>265</v>
      </c>
      <c r="E278" s="395">
        <f t="shared" si="2"/>
        <v>22</v>
      </c>
      <c r="F278" s="395">
        <f t="shared" si="2"/>
        <v>70</v>
      </c>
      <c r="G278" s="395">
        <f t="shared" si="2"/>
        <v>55</v>
      </c>
      <c r="H278" s="395">
        <f t="shared" si="2"/>
        <v>195</v>
      </c>
      <c r="I278" s="394"/>
      <c r="J278" s="394"/>
    </row>
    <row r="279" spans="1:10" s="384" customFormat="1" hidden="1" x14ac:dyDescent="0.25">
      <c r="A279" s="396">
        <v>1</v>
      </c>
      <c r="B279" s="397" t="s">
        <v>1071</v>
      </c>
      <c r="C279" s="398">
        <v>20</v>
      </c>
      <c r="D279" s="398">
        <v>74</v>
      </c>
      <c r="E279" s="398"/>
      <c r="F279" s="398"/>
      <c r="G279" s="398">
        <v>20</v>
      </c>
      <c r="H279" s="398">
        <v>74</v>
      </c>
      <c r="I279" s="397" t="s">
        <v>3046</v>
      </c>
      <c r="J279" s="397" t="s">
        <v>320</v>
      </c>
    </row>
    <row r="280" spans="1:10" s="384" customFormat="1" hidden="1" x14ac:dyDescent="0.25">
      <c r="A280" s="396">
        <v>2</v>
      </c>
      <c r="B280" s="397" t="s">
        <v>1073</v>
      </c>
      <c r="C280" s="398">
        <v>1</v>
      </c>
      <c r="D280" s="398">
        <v>2</v>
      </c>
      <c r="E280" s="398"/>
      <c r="F280" s="398"/>
      <c r="G280" s="398">
        <v>1</v>
      </c>
      <c r="H280" s="398">
        <v>2</v>
      </c>
      <c r="I280" s="397" t="s">
        <v>3047</v>
      </c>
      <c r="J280" s="397" t="s">
        <v>320</v>
      </c>
    </row>
    <row r="281" spans="1:10" s="384" customFormat="1" hidden="1" x14ac:dyDescent="0.25">
      <c r="A281" s="396">
        <v>3</v>
      </c>
      <c r="B281" s="397" t="s">
        <v>1074</v>
      </c>
      <c r="C281" s="398">
        <v>6</v>
      </c>
      <c r="D281" s="398">
        <v>20</v>
      </c>
      <c r="E281" s="398"/>
      <c r="F281" s="398"/>
      <c r="G281" s="398">
        <v>6</v>
      </c>
      <c r="H281" s="398">
        <v>20</v>
      </c>
      <c r="I281" s="397" t="s">
        <v>3248</v>
      </c>
      <c r="J281" s="397" t="s">
        <v>320</v>
      </c>
    </row>
    <row r="282" spans="1:10" s="384" customFormat="1" hidden="1" x14ac:dyDescent="0.25">
      <c r="A282" s="396">
        <v>4</v>
      </c>
      <c r="B282" s="397" t="s">
        <v>1075</v>
      </c>
      <c r="C282" s="398">
        <v>12</v>
      </c>
      <c r="D282" s="398">
        <v>41</v>
      </c>
      <c r="E282" s="398"/>
      <c r="F282" s="398"/>
      <c r="G282" s="398">
        <v>12</v>
      </c>
      <c r="H282" s="398">
        <v>41</v>
      </c>
      <c r="I282" s="397" t="s">
        <v>1076</v>
      </c>
      <c r="J282" s="397" t="s">
        <v>320</v>
      </c>
    </row>
    <row r="283" spans="1:10" s="384" customFormat="1" hidden="1" x14ac:dyDescent="0.25">
      <c r="A283" s="396">
        <v>5</v>
      </c>
      <c r="B283" s="397" t="s">
        <v>1078</v>
      </c>
      <c r="C283" s="398">
        <v>5</v>
      </c>
      <c r="D283" s="398">
        <v>15</v>
      </c>
      <c r="E283" s="398"/>
      <c r="F283" s="398"/>
      <c r="G283" s="398">
        <v>5</v>
      </c>
      <c r="H283" s="398">
        <v>15</v>
      </c>
      <c r="I283" s="397" t="s">
        <v>3047</v>
      </c>
      <c r="J283" s="397" t="s">
        <v>320</v>
      </c>
    </row>
    <row r="284" spans="1:10" s="384" customFormat="1" hidden="1" x14ac:dyDescent="0.25">
      <c r="A284" s="396">
        <v>6</v>
      </c>
      <c r="B284" s="397" t="s">
        <v>1077</v>
      </c>
      <c r="C284" s="398">
        <v>3</v>
      </c>
      <c r="D284" s="398">
        <v>12</v>
      </c>
      <c r="E284" s="398"/>
      <c r="F284" s="398"/>
      <c r="G284" s="398">
        <v>3</v>
      </c>
      <c r="H284" s="398">
        <v>12</v>
      </c>
      <c r="I284" s="397" t="s">
        <v>3047</v>
      </c>
      <c r="J284" s="397" t="s">
        <v>320</v>
      </c>
    </row>
    <row r="285" spans="1:10" s="384" customFormat="1" hidden="1" x14ac:dyDescent="0.25">
      <c r="A285" s="396">
        <v>7</v>
      </c>
      <c r="B285" s="397" t="s">
        <v>1079</v>
      </c>
      <c r="C285" s="398">
        <v>22</v>
      </c>
      <c r="D285" s="398">
        <v>70</v>
      </c>
      <c r="E285" s="398">
        <v>22</v>
      </c>
      <c r="F285" s="398">
        <v>70</v>
      </c>
      <c r="G285" s="398"/>
      <c r="H285" s="398"/>
      <c r="I285" s="397" t="s">
        <v>1072</v>
      </c>
      <c r="J285" s="397" t="s">
        <v>320</v>
      </c>
    </row>
    <row r="286" spans="1:10" s="384" customFormat="1" hidden="1" x14ac:dyDescent="0.25">
      <c r="A286" s="396">
        <v>8</v>
      </c>
      <c r="B286" s="397" t="s">
        <v>3050</v>
      </c>
      <c r="C286" s="398">
        <v>3</v>
      </c>
      <c r="D286" s="398">
        <v>12</v>
      </c>
      <c r="E286" s="398"/>
      <c r="F286" s="398"/>
      <c r="G286" s="398">
        <v>3</v>
      </c>
      <c r="H286" s="398">
        <v>12</v>
      </c>
      <c r="I286" s="397" t="s">
        <v>3047</v>
      </c>
      <c r="J286" s="397" t="s">
        <v>320</v>
      </c>
    </row>
    <row r="287" spans="1:10" s="384" customFormat="1" hidden="1" x14ac:dyDescent="0.25">
      <c r="A287" s="396">
        <v>9</v>
      </c>
      <c r="B287" s="397" t="s">
        <v>1080</v>
      </c>
      <c r="C287" s="398">
        <v>5</v>
      </c>
      <c r="D287" s="398">
        <v>19</v>
      </c>
      <c r="E287" s="398"/>
      <c r="F287" s="398"/>
      <c r="G287" s="398">
        <v>5</v>
      </c>
      <c r="H287" s="398">
        <v>19</v>
      </c>
      <c r="I287" s="397" t="s">
        <v>3047</v>
      </c>
      <c r="J287" s="397" t="s">
        <v>320</v>
      </c>
    </row>
    <row r="288" spans="1:10" s="384" customFormat="1" hidden="1" x14ac:dyDescent="0.25">
      <c r="A288" s="393">
        <v>3</v>
      </c>
      <c r="B288" s="394" t="s">
        <v>1081</v>
      </c>
      <c r="C288" s="395">
        <f>SUM(C289:C292)</f>
        <v>15</v>
      </c>
      <c r="D288" s="395">
        <f>SUM(D289:D292)</f>
        <v>44</v>
      </c>
      <c r="E288" s="395">
        <f>SUM(E289:E292)</f>
        <v>15</v>
      </c>
      <c r="F288" s="395">
        <f>SUM(F289:F292)</f>
        <v>44</v>
      </c>
      <c r="G288" s="395"/>
      <c r="H288" s="395"/>
      <c r="I288" s="394"/>
      <c r="J288" s="394"/>
    </row>
    <row r="289" spans="1:10" s="384" customFormat="1" hidden="1" x14ac:dyDescent="0.25">
      <c r="A289" s="396">
        <v>1</v>
      </c>
      <c r="B289" s="397" t="s">
        <v>342</v>
      </c>
      <c r="C289" s="398">
        <v>6</v>
      </c>
      <c r="D289" s="398">
        <v>20</v>
      </c>
      <c r="E289" s="398">
        <v>6</v>
      </c>
      <c r="F289" s="398">
        <v>20</v>
      </c>
      <c r="G289" s="398"/>
      <c r="H289" s="398"/>
      <c r="I289" s="397" t="s">
        <v>1097</v>
      </c>
      <c r="J289" s="397" t="s">
        <v>3249</v>
      </c>
    </row>
    <row r="290" spans="1:10" s="384" customFormat="1" hidden="1" x14ac:dyDescent="0.25">
      <c r="A290" s="396">
        <v>2</v>
      </c>
      <c r="B290" s="397" t="s">
        <v>343</v>
      </c>
      <c r="C290" s="398">
        <v>1</v>
      </c>
      <c r="D290" s="398">
        <v>2</v>
      </c>
      <c r="E290" s="398">
        <v>1</v>
      </c>
      <c r="F290" s="398">
        <v>2</v>
      </c>
      <c r="G290" s="398"/>
      <c r="H290" s="398"/>
      <c r="I290" s="397" t="s">
        <v>1097</v>
      </c>
      <c r="J290" s="397" t="s">
        <v>3249</v>
      </c>
    </row>
    <row r="291" spans="1:10" s="384" customFormat="1" hidden="1" x14ac:dyDescent="0.25">
      <c r="A291" s="396">
        <v>3</v>
      </c>
      <c r="B291" s="397" t="s">
        <v>344</v>
      </c>
      <c r="C291" s="398">
        <v>3</v>
      </c>
      <c r="D291" s="398">
        <v>6</v>
      </c>
      <c r="E291" s="398">
        <v>3</v>
      </c>
      <c r="F291" s="398">
        <v>6</v>
      </c>
      <c r="G291" s="398"/>
      <c r="H291" s="398"/>
      <c r="I291" s="397" t="s">
        <v>1097</v>
      </c>
      <c r="J291" s="397" t="s">
        <v>3249</v>
      </c>
    </row>
    <row r="292" spans="1:10" s="384" customFormat="1" hidden="1" x14ac:dyDescent="0.25">
      <c r="A292" s="396">
        <v>4</v>
      </c>
      <c r="B292" s="397" t="s">
        <v>349</v>
      </c>
      <c r="C292" s="398">
        <v>5</v>
      </c>
      <c r="D292" s="398">
        <v>16</v>
      </c>
      <c r="E292" s="398">
        <v>5</v>
      </c>
      <c r="F292" s="398">
        <v>16</v>
      </c>
      <c r="G292" s="398"/>
      <c r="H292" s="398"/>
      <c r="I292" s="397" t="s">
        <v>1097</v>
      </c>
      <c r="J292" s="397" t="s">
        <v>3249</v>
      </c>
    </row>
    <row r="293" spans="1:10" s="384" customFormat="1" hidden="1" x14ac:dyDescent="0.25">
      <c r="A293" s="393">
        <v>4</v>
      </c>
      <c r="B293" s="394" t="s">
        <v>1058</v>
      </c>
      <c r="C293" s="395">
        <f>SUM(C294:C302)</f>
        <v>259</v>
      </c>
      <c r="D293" s="395">
        <f>SUM(D294:D302)</f>
        <v>1043</v>
      </c>
      <c r="E293" s="395">
        <f>SUM(E294:E302)</f>
        <v>259</v>
      </c>
      <c r="F293" s="395">
        <f>SUM(F294:F302)</f>
        <v>1043</v>
      </c>
      <c r="G293" s="395"/>
      <c r="H293" s="395"/>
      <c r="I293" s="394"/>
      <c r="J293" s="394"/>
    </row>
    <row r="294" spans="1:10" s="384" customFormat="1" hidden="1" x14ac:dyDescent="0.25">
      <c r="A294" s="396">
        <v>1</v>
      </c>
      <c r="B294" s="397" t="s">
        <v>1059</v>
      </c>
      <c r="C294" s="398">
        <v>145</v>
      </c>
      <c r="D294" s="398">
        <v>578</v>
      </c>
      <c r="E294" s="398">
        <v>145</v>
      </c>
      <c r="F294" s="398">
        <v>578</v>
      </c>
      <c r="G294" s="398"/>
      <c r="H294" s="398"/>
      <c r="I294" s="397" t="s">
        <v>2413</v>
      </c>
      <c r="J294" s="397" t="s">
        <v>320</v>
      </c>
    </row>
    <row r="295" spans="1:10" s="384" customFormat="1" hidden="1" x14ac:dyDescent="0.25">
      <c r="A295" s="396">
        <v>2</v>
      </c>
      <c r="B295" s="397" t="s">
        <v>1060</v>
      </c>
      <c r="C295" s="398">
        <v>30</v>
      </c>
      <c r="D295" s="398">
        <v>127</v>
      </c>
      <c r="E295" s="398">
        <v>30</v>
      </c>
      <c r="F295" s="398">
        <v>127</v>
      </c>
      <c r="G295" s="398"/>
      <c r="H295" s="398"/>
      <c r="I295" s="397" t="s">
        <v>1072</v>
      </c>
      <c r="J295" s="397" t="s">
        <v>320</v>
      </c>
    </row>
    <row r="296" spans="1:10" s="384" customFormat="1" hidden="1" x14ac:dyDescent="0.25">
      <c r="A296" s="396">
        <v>3</v>
      </c>
      <c r="B296" s="397" t="s">
        <v>2415</v>
      </c>
      <c r="C296" s="398">
        <v>21</v>
      </c>
      <c r="D296" s="398">
        <v>85</v>
      </c>
      <c r="E296" s="398">
        <v>21</v>
      </c>
      <c r="F296" s="398">
        <v>85</v>
      </c>
      <c r="G296" s="398"/>
      <c r="H296" s="398"/>
      <c r="I296" s="397" t="s">
        <v>1072</v>
      </c>
      <c r="J296" s="397" t="s">
        <v>320</v>
      </c>
    </row>
    <row r="297" spans="1:10" s="384" customFormat="1" hidden="1" x14ac:dyDescent="0.25">
      <c r="A297" s="396">
        <v>4</v>
      </c>
      <c r="B297" s="397" t="s">
        <v>2416</v>
      </c>
      <c r="C297" s="398">
        <v>4</v>
      </c>
      <c r="D297" s="398">
        <v>15</v>
      </c>
      <c r="E297" s="398">
        <v>4</v>
      </c>
      <c r="F297" s="398">
        <v>15</v>
      </c>
      <c r="G297" s="398"/>
      <c r="H297" s="398"/>
      <c r="I297" s="397" t="s">
        <v>2417</v>
      </c>
      <c r="J297" s="397" t="s">
        <v>320</v>
      </c>
    </row>
    <row r="298" spans="1:10" s="384" customFormat="1" hidden="1" x14ac:dyDescent="0.25">
      <c r="A298" s="396">
        <v>5</v>
      </c>
      <c r="B298" s="397" t="s">
        <v>1064</v>
      </c>
      <c r="C298" s="398">
        <v>6</v>
      </c>
      <c r="D298" s="398">
        <v>21</v>
      </c>
      <c r="E298" s="398">
        <v>6</v>
      </c>
      <c r="F298" s="398">
        <v>21</v>
      </c>
      <c r="G298" s="398"/>
      <c r="H298" s="398"/>
      <c r="I298" s="397" t="s">
        <v>1072</v>
      </c>
      <c r="J298" s="397" t="s">
        <v>320</v>
      </c>
    </row>
    <row r="299" spans="1:10" s="384" customFormat="1" hidden="1" x14ac:dyDescent="0.25">
      <c r="A299" s="396">
        <v>6</v>
      </c>
      <c r="B299" s="397" t="s">
        <v>1065</v>
      </c>
      <c r="C299" s="398">
        <v>4</v>
      </c>
      <c r="D299" s="398">
        <v>19</v>
      </c>
      <c r="E299" s="398">
        <v>4</v>
      </c>
      <c r="F299" s="398">
        <v>19</v>
      </c>
      <c r="G299" s="398"/>
      <c r="H299" s="398"/>
      <c r="I299" s="397" t="s">
        <v>2418</v>
      </c>
      <c r="J299" s="397" t="s">
        <v>320</v>
      </c>
    </row>
    <row r="300" spans="1:10" s="384" customFormat="1" hidden="1" x14ac:dyDescent="0.25">
      <c r="A300" s="396">
        <v>7</v>
      </c>
      <c r="B300" s="397" t="s">
        <v>1066</v>
      </c>
      <c r="C300" s="398">
        <v>21</v>
      </c>
      <c r="D300" s="398">
        <v>82</v>
      </c>
      <c r="E300" s="398">
        <v>21</v>
      </c>
      <c r="F300" s="398">
        <v>82</v>
      </c>
      <c r="G300" s="398"/>
      <c r="H300" s="398"/>
      <c r="I300" s="397" t="s">
        <v>2419</v>
      </c>
      <c r="J300" s="397" t="s">
        <v>320</v>
      </c>
    </row>
    <row r="301" spans="1:10" s="384" customFormat="1" hidden="1" x14ac:dyDescent="0.25">
      <c r="A301" s="396">
        <v>8</v>
      </c>
      <c r="B301" s="397" t="s">
        <v>1068</v>
      </c>
      <c r="C301" s="398">
        <v>18</v>
      </c>
      <c r="D301" s="398">
        <v>76</v>
      </c>
      <c r="E301" s="398">
        <v>18</v>
      </c>
      <c r="F301" s="398">
        <v>76</v>
      </c>
      <c r="G301" s="398"/>
      <c r="H301" s="398"/>
      <c r="I301" s="397" t="s">
        <v>2417</v>
      </c>
      <c r="J301" s="397" t="s">
        <v>320</v>
      </c>
    </row>
    <row r="302" spans="1:10" s="384" customFormat="1" hidden="1" x14ac:dyDescent="0.25">
      <c r="A302" s="396">
        <v>9</v>
      </c>
      <c r="B302" s="397" t="s">
        <v>1069</v>
      </c>
      <c r="C302" s="398">
        <v>10</v>
      </c>
      <c r="D302" s="398">
        <v>40</v>
      </c>
      <c r="E302" s="398">
        <v>10</v>
      </c>
      <c r="F302" s="398">
        <v>40</v>
      </c>
      <c r="G302" s="398"/>
      <c r="H302" s="398"/>
      <c r="I302" s="397" t="s">
        <v>1097</v>
      </c>
      <c r="J302" s="397" t="s">
        <v>320</v>
      </c>
    </row>
    <row r="303" spans="1:10" s="384" customFormat="1" hidden="1" x14ac:dyDescent="0.25">
      <c r="A303" s="393">
        <v>5</v>
      </c>
      <c r="B303" s="394" t="s">
        <v>1037</v>
      </c>
      <c r="C303" s="395">
        <f t="shared" ref="C303:H303" si="3">SUM(C304:C310)</f>
        <v>44</v>
      </c>
      <c r="D303" s="395">
        <f t="shared" si="3"/>
        <v>165</v>
      </c>
      <c r="E303" s="395">
        <f t="shared" si="3"/>
        <v>40</v>
      </c>
      <c r="F303" s="395">
        <f t="shared" si="3"/>
        <v>152</v>
      </c>
      <c r="G303" s="395">
        <f t="shared" si="3"/>
        <v>4</v>
      </c>
      <c r="H303" s="395">
        <f t="shared" si="3"/>
        <v>13</v>
      </c>
      <c r="I303" s="394"/>
      <c r="J303" s="394"/>
    </row>
    <row r="304" spans="1:10" s="384" customFormat="1" hidden="1" x14ac:dyDescent="0.25">
      <c r="A304" s="396">
        <v>1</v>
      </c>
      <c r="B304" s="397" t="s">
        <v>2420</v>
      </c>
      <c r="C304" s="398">
        <v>8</v>
      </c>
      <c r="D304" s="398">
        <v>23</v>
      </c>
      <c r="E304" s="398">
        <v>8</v>
      </c>
      <c r="F304" s="398">
        <v>23</v>
      </c>
      <c r="G304" s="398"/>
      <c r="H304" s="398"/>
      <c r="I304" s="397" t="s">
        <v>1097</v>
      </c>
      <c r="J304" s="397" t="s">
        <v>320</v>
      </c>
    </row>
    <row r="305" spans="1:10" s="384" customFormat="1" hidden="1" x14ac:dyDescent="0.25">
      <c r="A305" s="396">
        <v>2</v>
      </c>
      <c r="B305" s="397" t="s">
        <v>2423</v>
      </c>
      <c r="C305" s="398">
        <v>15</v>
      </c>
      <c r="D305" s="398">
        <v>55</v>
      </c>
      <c r="E305" s="398">
        <v>15</v>
      </c>
      <c r="F305" s="398">
        <v>55</v>
      </c>
      <c r="G305" s="398"/>
      <c r="H305" s="398"/>
      <c r="I305" s="397" t="s">
        <v>1097</v>
      </c>
      <c r="J305" s="397" t="s">
        <v>320</v>
      </c>
    </row>
    <row r="306" spans="1:10" s="384" customFormat="1" hidden="1" x14ac:dyDescent="0.25">
      <c r="A306" s="396">
        <v>3</v>
      </c>
      <c r="B306" s="397" t="s">
        <v>2424</v>
      </c>
      <c r="C306" s="398">
        <v>6</v>
      </c>
      <c r="D306" s="398">
        <v>27</v>
      </c>
      <c r="E306" s="398">
        <v>6</v>
      </c>
      <c r="F306" s="398">
        <v>27</v>
      </c>
      <c r="G306" s="398"/>
      <c r="H306" s="398"/>
      <c r="I306" s="397" t="s">
        <v>1097</v>
      </c>
      <c r="J306" s="397" t="s">
        <v>320</v>
      </c>
    </row>
    <row r="307" spans="1:10" s="384" customFormat="1" hidden="1" x14ac:dyDescent="0.25">
      <c r="A307" s="396">
        <v>4</v>
      </c>
      <c r="B307" s="397" t="s">
        <v>2425</v>
      </c>
      <c r="C307" s="398">
        <v>1</v>
      </c>
      <c r="D307" s="398">
        <v>4</v>
      </c>
      <c r="E307" s="398">
        <v>1</v>
      </c>
      <c r="F307" s="398">
        <v>4</v>
      </c>
      <c r="G307" s="398"/>
      <c r="H307" s="398"/>
      <c r="I307" s="397" t="s">
        <v>1097</v>
      </c>
      <c r="J307" s="397" t="s">
        <v>320</v>
      </c>
    </row>
    <row r="308" spans="1:10" s="384" customFormat="1" hidden="1" x14ac:dyDescent="0.25">
      <c r="A308" s="396">
        <v>5</v>
      </c>
      <c r="B308" s="397" t="s">
        <v>2426</v>
      </c>
      <c r="C308" s="398">
        <v>2</v>
      </c>
      <c r="D308" s="398">
        <v>8</v>
      </c>
      <c r="E308" s="398">
        <v>2</v>
      </c>
      <c r="F308" s="398">
        <v>8</v>
      </c>
      <c r="G308" s="398"/>
      <c r="H308" s="398"/>
      <c r="I308" s="397" t="s">
        <v>1097</v>
      </c>
      <c r="J308" s="397" t="s">
        <v>320</v>
      </c>
    </row>
    <row r="309" spans="1:10" s="384" customFormat="1" hidden="1" x14ac:dyDescent="0.25">
      <c r="A309" s="396">
        <v>6</v>
      </c>
      <c r="B309" s="397" t="s">
        <v>2427</v>
      </c>
      <c r="C309" s="398">
        <v>8</v>
      </c>
      <c r="D309" s="398">
        <v>35</v>
      </c>
      <c r="E309" s="398">
        <v>8</v>
      </c>
      <c r="F309" s="398">
        <v>35</v>
      </c>
      <c r="G309" s="398"/>
      <c r="H309" s="398"/>
      <c r="I309" s="397" t="s">
        <v>1097</v>
      </c>
      <c r="J309" s="397" t="s">
        <v>320</v>
      </c>
    </row>
    <row r="310" spans="1:10" s="384" customFormat="1" hidden="1" x14ac:dyDescent="0.25">
      <c r="A310" s="396">
        <v>7</v>
      </c>
      <c r="B310" s="397" t="s">
        <v>2428</v>
      </c>
      <c r="C310" s="398">
        <v>4</v>
      </c>
      <c r="D310" s="398">
        <v>13</v>
      </c>
      <c r="E310" s="398"/>
      <c r="F310" s="398"/>
      <c r="G310" s="398">
        <v>4</v>
      </c>
      <c r="H310" s="398">
        <v>13</v>
      </c>
      <c r="I310" s="397" t="s">
        <v>3250</v>
      </c>
      <c r="J310" s="397" t="s">
        <v>320</v>
      </c>
    </row>
    <row r="311" spans="1:10" s="384" customFormat="1" hidden="1" x14ac:dyDescent="0.25">
      <c r="A311" s="393">
        <v>6</v>
      </c>
      <c r="B311" s="394" t="s">
        <v>1110</v>
      </c>
      <c r="C311" s="395">
        <f>SUM(C312:C320)</f>
        <v>83</v>
      </c>
      <c r="D311" s="395">
        <f>SUM(D312:D320)</f>
        <v>293</v>
      </c>
      <c r="E311" s="395">
        <f>SUM(E312:E320)</f>
        <v>83</v>
      </c>
      <c r="F311" s="395">
        <f>SUM(F312:F320)</f>
        <v>293</v>
      </c>
      <c r="G311" s="395"/>
      <c r="H311" s="395"/>
      <c r="I311" s="394"/>
      <c r="J311" s="394"/>
    </row>
    <row r="312" spans="1:10" s="384" customFormat="1" hidden="1" x14ac:dyDescent="0.25">
      <c r="A312" s="396">
        <v>1</v>
      </c>
      <c r="B312" s="397" t="s">
        <v>342</v>
      </c>
      <c r="C312" s="398">
        <v>12</v>
      </c>
      <c r="D312" s="398">
        <v>44</v>
      </c>
      <c r="E312" s="398">
        <f>C312</f>
        <v>12</v>
      </c>
      <c r="F312" s="398">
        <f>D312</f>
        <v>44</v>
      </c>
      <c r="G312" s="398"/>
      <c r="H312" s="398"/>
      <c r="I312" s="397" t="s">
        <v>2421</v>
      </c>
      <c r="J312" s="397" t="s">
        <v>98</v>
      </c>
    </row>
    <row r="313" spans="1:10" s="384" customFormat="1" hidden="1" x14ac:dyDescent="0.25">
      <c r="A313" s="396">
        <v>2</v>
      </c>
      <c r="B313" s="397" t="s">
        <v>344</v>
      </c>
      <c r="C313" s="398">
        <v>8</v>
      </c>
      <c r="D313" s="398">
        <v>25</v>
      </c>
      <c r="E313" s="398">
        <f t="shared" ref="E313:F320" si="4">C313</f>
        <v>8</v>
      </c>
      <c r="F313" s="398">
        <f t="shared" si="4"/>
        <v>25</v>
      </c>
      <c r="G313" s="398"/>
      <c r="H313" s="398"/>
      <c r="I313" s="397" t="s">
        <v>2421</v>
      </c>
      <c r="J313" s="397" t="s">
        <v>98</v>
      </c>
    </row>
    <row r="314" spans="1:10" s="384" customFormat="1" hidden="1" x14ac:dyDescent="0.25">
      <c r="A314" s="396">
        <v>3</v>
      </c>
      <c r="B314" s="397" t="s">
        <v>345</v>
      </c>
      <c r="C314" s="398">
        <v>4</v>
      </c>
      <c r="D314" s="398">
        <v>16</v>
      </c>
      <c r="E314" s="398">
        <f t="shared" si="4"/>
        <v>4</v>
      </c>
      <c r="F314" s="398">
        <f t="shared" si="4"/>
        <v>16</v>
      </c>
      <c r="G314" s="398"/>
      <c r="H314" s="398"/>
      <c r="I314" s="397" t="s">
        <v>2421</v>
      </c>
      <c r="J314" s="397" t="s">
        <v>98</v>
      </c>
    </row>
    <row r="315" spans="1:10" s="384" customFormat="1" hidden="1" x14ac:dyDescent="0.25">
      <c r="A315" s="396">
        <v>4</v>
      </c>
      <c r="B315" s="397" t="s">
        <v>346</v>
      </c>
      <c r="C315" s="398">
        <v>13</v>
      </c>
      <c r="D315" s="398">
        <v>47</v>
      </c>
      <c r="E315" s="398">
        <f t="shared" si="4"/>
        <v>13</v>
      </c>
      <c r="F315" s="398">
        <f t="shared" si="4"/>
        <v>47</v>
      </c>
      <c r="G315" s="398"/>
      <c r="H315" s="398"/>
      <c r="I315" s="397" t="s">
        <v>2421</v>
      </c>
      <c r="J315" s="397"/>
    </row>
    <row r="316" spans="1:10" s="384" customFormat="1" hidden="1" x14ac:dyDescent="0.25">
      <c r="A316" s="396">
        <v>4</v>
      </c>
      <c r="B316" s="397" t="s">
        <v>347</v>
      </c>
      <c r="C316" s="398">
        <v>4</v>
      </c>
      <c r="D316" s="398">
        <v>13</v>
      </c>
      <c r="E316" s="398">
        <f t="shared" si="4"/>
        <v>4</v>
      </c>
      <c r="F316" s="398">
        <f t="shared" si="4"/>
        <v>13</v>
      </c>
      <c r="G316" s="398"/>
      <c r="H316" s="398"/>
      <c r="I316" s="397" t="s">
        <v>2421</v>
      </c>
      <c r="J316" s="397" t="s">
        <v>98</v>
      </c>
    </row>
    <row r="317" spans="1:10" s="384" customFormat="1" hidden="1" x14ac:dyDescent="0.25">
      <c r="A317" s="396">
        <v>5</v>
      </c>
      <c r="B317" s="397" t="s">
        <v>348</v>
      </c>
      <c r="C317" s="398">
        <v>5</v>
      </c>
      <c r="D317" s="398">
        <v>17</v>
      </c>
      <c r="E317" s="398">
        <f t="shared" si="4"/>
        <v>5</v>
      </c>
      <c r="F317" s="398">
        <f t="shared" si="4"/>
        <v>17</v>
      </c>
      <c r="G317" s="398"/>
      <c r="H317" s="398"/>
      <c r="I317" s="397" t="s">
        <v>2421</v>
      </c>
      <c r="J317" s="397" t="s">
        <v>98</v>
      </c>
    </row>
    <row r="318" spans="1:10" s="384" customFormat="1" hidden="1" x14ac:dyDescent="0.25">
      <c r="A318" s="396">
        <v>6</v>
      </c>
      <c r="B318" s="397" t="s">
        <v>349</v>
      </c>
      <c r="C318" s="398">
        <v>5</v>
      </c>
      <c r="D318" s="398">
        <v>16</v>
      </c>
      <c r="E318" s="398">
        <f t="shared" si="4"/>
        <v>5</v>
      </c>
      <c r="F318" s="398">
        <f t="shared" si="4"/>
        <v>16</v>
      </c>
      <c r="G318" s="398"/>
      <c r="H318" s="398"/>
      <c r="I318" s="397" t="s">
        <v>2421</v>
      </c>
      <c r="J318" s="397" t="s">
        <v>98</v>
      </c>
    </row>
    <row r="319" spans="1:10" s="384" customFormat="1" hidden="1" x14ac:dyDescent="0.25">
      <c r="A319" s="396">
        <v>7</v>
      </c>
      <c r="B319" s="397" t="s">
        <v>350</v>
      </c>
      <c r="C319" s="398">
        <v>16</v>
      </c>
      <c r="D319" s="398">
        <v>63</v>
      </c>
      <c r="E319" s="398">
        <f t="shared" si="4"/>
        <v>16</v>
      </c>
      <c r="F319" s="398">
        <f t="shared" si="4"/>
        <v>63</v>
      </c>
      <c r="G319" s="398"/>
      <c r="H319" s="398"/>
      <c r="I319" s="397" t="s">
        <v>2421</v>
      </c>
      <c r="J319" s="397" t="s">
        <v>98</v>
      </c>
    </row>
    <row r="320" spans="1:10" s="384" customFormat="1" hidden="1" x14ac:dyDescent="0.25">
      <c r="A320" s="396">
        <v>8</v>
      </c>
      <c r="B320" s="397" t="s">
        <v>1093</v>
      </c>
      <c r="C320" s="398">
        <v>16</v>
      </c>
      <c r="D320" s="398">
        <v>52</v>
      </c>
      <c r="E320" s="398">
        <f t="shared" si="4"/>
        <v>16</v>
      </c>
      <c r="F320" s="398">
        <f t="shared" si="4"/>
        <v>52</v>
      </c>
      <c r="G320" s="398"/>
      <c r="H320" s="398"/>
      <c r="I320" s="397" t="s">
        <v>2421</v>
      </c>
      <c r="J320" s="397"/>
    </row>
    <row r="321" spans="1:10" s="384" customFormat="1" hidden="1" x14ac:dyDescent="0.25">
      <c r="A321" s="393">
        <v>7</v>
      </c>
      <c r="B321" s="394" t="s">
        <v>1004</v>
      </c>
      <c r="C321" s="395">
        <f t="shared" ref="C321:H321" si="5">SUM(C322:C330)</f>
        <v>85</v>
      </c>
      <c r="D321" s="395">
        <f t="shared" si="5"/>
        <v>215</v>
      </c>
      <c r="E321" s="395">
        <f t="shared" si="5"/>
        <v>77</v>
      </c>
      <c r="F321" s="395">
        <f t="shared" si="5"/>
        <v>175</v>
      </c>
      <c r="G321" s="395">
        <f t="shared" si="5"/>
        <v>8</v>
      </c>
      <c r="H321" s="395">
        <f t="shared" si="5"/>
        <v>40</v>
      </c>
      <c r="I321" s="394"/>
      <c r="J321" s="394"/>
    </row>
    <row r="322" spans="1:10" s="384" customFormat="1" hidden="1" x14ac:dyDescent="0.25">
      <c r="A322" s="396">
        <v>1</v>
      </c>
      <c r="B322" s="397" t="s">
        <v>2430</v>
      </c>
      <c r="C322" s="398">
        <v>12</v>
      </c>
      <c r="D322" s="398">
        <v>23</v>
      </c>
      <c r="E322" s="398">
        <v>12</v>
      </c>
      <c r="F322" s="398">
        <v>23</v>
      </c>
      <c r="G322" s="398"/>
      <c r="H322" s="398"/>
      <c r="I322" s="397" t="s">
        <v>2421</v>
      </c>
      <c r="J322" s="397" t="s">
        <v>320</v>
      </c>
    </row>
    <row r="323" spans="1:10" s="384" customFormat="1" hidden="1" x14ac:dyDescent="0.25">
      <c r="A323" s="396">
        <v>2</v>
      </c>
      <c r="B323" s="397" t="s">
        <v>2431</v>
      </c>
      <c r="C323" s="398">
        <v>15</v>
      </c>
      <c r="D323" s="398">
        <v>38</v>
      </c>
      <c r="E323" s="398">
        <v>15</v>
      </c>
      <c r="F323" s="398">
        <v>38</v>
      </c>
      <c r="G323" s="398"/>
      <c r="H323" s="398"/>
      <c r="I323" s="397" t="s">
        <v>2421</v>
      </c>
      <c r="J323" s="397" t="s">
        <v>320</v>
      </c>
    </row>
    <row r="324" spans="1:10" s="384" customFormat="1" hidden="1" x14ac:dyDescent="0.25">
      <c r="A324" s="396">
        <v>3</v>
      </c>
      <c r="B324" s="397" t="s">
        <v>2432</v>
      </c>
      <c r="C324" s="398">
        <v>7</v>
      </c>
      <c r="D324" s="398">
        <v>18</v>
      </c>
      <c r="E324" s="398">
        <v>7</v>
      </c>
      <c r="F324" s="398">
        <v>18</v>
      </c>
      <c r="G324" s="398"/>
      <c r="H324" s="398"/>
      <c r="I324" s="397" t="s">
        <v>2421</v>
      </c>
      <c r="J324" s="397" t="s">
        <v>320</v>
      </c>
    </row>
    <row r="325" spans="1:10" s="384" customFormat="1" hidden="1" x14ac:dyDescent="0.25">
      <c r="A325" s="396">
        <v>4</v>
      </c>
      <c r="B325" s="397" t="s">
        <v>2433</v>
      </c>
      <c r="C325" s="398">
        <v>8</v>
      </c>
      <c r="D325" s="398">
        <v>40</v>
      </c>
      <c r="E325" s="398"/>
      <c r="F325" s="398"/>
      <c r="G325" s="398">
        <v>8</v>
      </c>
      <c r="H325" s="398">
        <v>40</v>
      </c>
      <c r="I325" s="397" t="s">
        <v>1863</v>
      </c>
      <c r="J325" s="397" t="s">
        <v>320</v>
      </c>
    </row>
    <row r="326" spans="1:10" s="384" customFormat="1" hidden="1" x14ac:dyDescent="0.25">
      <c r="A326" s="396">
        <v>5</v>
      </c>
      <c r="B326" s="397" t="s">
        <v>3052</v>
      </c>
      <c r="C326" s="398">
        <v>12</v>
      </c>
      <c r="D326" s="398">
        <v>34</v>
      </c>
      <c r="E326" s="398">
        <v>12</v>
      </c>
      <c r="F326" s="398">
        <v>34</v>
      </c>
      <c r="G326" s="398"/>
      <c r="H326" s="398"/>
      <c r="I326" s="397" t="s">
        <v>2421</v>
      </c>
      <c r="J326" s="397" t="s">
        <v>320</v>
      </c>
    </row>
    <row r="327" spans="1:10" s="384" customFormat="1" hidden="1" x14ac:dyDescent="0.25">
      <c r="A327" s="396">
        <v>6</v>
      </c>
      <c r="B327" s="397" t="s">
        <v>3053</v>
      </c>
      <c r="C327" s="398">
        <v>10</v>
      </c>
      <c r="D327" s="398">
        <v>15</v>
      </c>
      <c r="E327" s="398">
        <v>10</v>
      </c>
      <c r="F327" s="398">
        <v>15</v>
      </c>
      <c r="G327" s="398"/>
      <c r="H327" s="398"/>
      <c r="I327" s="397" t="s">
        <v>2421</v>
      </c>
      <c r="J327" s="397" t="s">
        <v>320</v>
      </c>
    </row>
    <row r="328" spans="1:10" s="384" customFormat="1" hidden="1" x14ac:dyDescent="0.25">
      <c r="A328" s="396">
        <v>7</v>
      </c>
      <c r="B328" s="397" t="s">
        <v>3054</v>
      </c>
      <c r="C328" s="398">
        <v>6</v>
      </c>
      <c r="D328" s="398">
        <v>8</v>
      </c>
      <c r="E328" s="398">
        <v>6</v>
      </c>
      <c r="F328" s="398">
        <v>8</v>
      </c>
      <c r="G328" s="398"/>
      <c r="H328" s="398"/>
      <c r="I328" s="397" t="s">
        <v>2421</v>
      </c>
      <c r="J328" s="397" t="s">
        <v>320</v>
      </c>
    </row>
    <row r="329" spans="1:10" s="384" customFormat="1" hidden="1" x14ac:dyDescent="0.25">
      <c r="A329" s="396">
        <v>8</v>
      </c>
      <c r="B329" s="397" t="s">
        <v>3055</v>
      </c>
      <c r="C329" s="398">
        <v>7</v>
      </c>
      <c r="D329" s="398">
        <v>10</v>
      </c>
      <c r="E329" s="398">
        <v>7</v>
      </c>
      <c r="F329" s="398">
        <v>10</v>
      </c>
      <c r="G329" s="398"/>
      <c r="H329" s="398"/>
      <c r="I329" s="397" t="s">
        <v>2421</v>
      </c>
      <c r="J329" s="397" t="s">
        <v>320</v>
      </c>
    </row>
    <row r="330" spans="1:10" s="384" customFormat="1" hidden="1" x14ac:dyDescent="0.25">
      <c r="A330" s="396">
        <v>9</v>
      </c>
      <c r="B330" s="397" t="s">
        <v>3056</v>
      </c>
      <c r="C330" s="398">
        <v>8</v>
      </c>
      <c r="D330" s="398">
        <v>29</v>
      </c>
      <c r="E330" s="398">
        <v>8</v>
      </c>
      <c r="F330" s="398">
        <v>29</v>
      </c>
      <c r="G330" s="398"/>
      <c r="H330" s="398"/>
      <c r="I330" s="397" t="s">
        <v>2421</v>
      </c>
      <c r="J330" s="397" t="s">
        <v>320</v>
      </c>
    </row>
    <row r="331" spans="1:10" s="384" customFormat="1" hidden="1" x14ac:dyDescent="0.25">
      <c r="A331" s="393">
        <v>8</v>
      </c>
      <c r="B331" s="394" t="s">
        <v>2434</v>
      </c>
      <c r="C331" s="395">
        <f t="shared" ref="C331:H331" si="6">SUM(C332:C340)</f>
        <v>152</v>
      </c>
      <c r="D331" s="395">
        <f t="shared" si="6"/>
        <v>522</v>
      </c>
      <c r="E331" s="395">
        <f t="shared" si="6"/>
        <v>54</v>
      </c>
      <c r="F331" s="395">
        <f t="shared" si="6"/>
        <v>187</v>
      </c>
      <c r="G331" s="395">
        <f t="shared" si="6"/>
        <v>98</v>
      </c>
      <c r="H331" s="395">
        <f t="shared" si="6"/>
        <v>335</v>
      </c>
      <c r="I331" s="394"/>
      <c r="J331" s="394"/>
    </row>
    <row r="332" spans="1:10" s="384" customFormat="1" hidden="1" x14ac:dyDescent="0.25">
      <c r="A332" s="396"/>
      <c r="B332" s="397" t="s">
        <v>3057</v>
      </c>
      <c r="C332" s="398">
        <v>27</v>
      </c>
      <c r="D332" s="398">
        <v>89</v>
      </c>
      <c r="E332" s="398"/>
      <c r="F332" s="398"/>
      <c r="G332" s="398">
        <v>27</v>
      </c>
      <c r="H332" s="398">
        <v>89</v>
      </c>
      <c r="I332" s="397" t="s">
        <v>3251</v>
      </c>
      <c r="J332" s="397" t="s">
        <v>320</v>
      </c>
    </row>
    <row r="333" spans="1:10" s="384" customFormat="1" hidden="1" x14ac:dyDescent="0.25">
      <c r="A333" s="396"/>
      <c r="B333" s="397" t="s">
        <v>3059</v>
      </c>
      <c r="C333" s="398">
        <v>45</v>
      </c>
      <c r="D333" s="398">
        <v>163</v>
      </c>
      <c r="E333" s="398"/>
      <c r="F333" s="398"/>
      <c r="G333" s="398">
        <v>45</v>
      </c>
      <c r="H333" s="398">
        <v>163</v>
      </c>
      <c r="I333" s="397" t="s">
        <v>592</v>
      </c>
      <c r="J333" s="397" t="s">
        <v>320</v>
      </c>
    </row>
    <row r="334" spans="1:10" s="384" customFormat="1" hidden="1" x14ac:dyDescent="0.25">
      <c r="A334" s="396"/>
      <c r="B334" s="397" t="s">
        <v>3060</v>
      </c>
      <c r="C334" s="398">
        <v>26</v>
      </c>
      <c r="D334" s="398">
        <v>83</v>
      </c>
      <c r="E334" s="398"/>
      <c r="F334" s="398"/>
      <c r="G334" s="398">
        <v>26</v>
      </c>
      <c r="H334" s="398">
        <v>83</v>
      </c>
      <c r="I334" s="397" t="s">
        <v>591</v>
      </c>
      <c r="J334" s="397" t="s">
        <v>320</v>
      </c>
    </row>
    <row r="335" spans="1:10" s="384" customFormat="1" hidden="1" x14ac:dyDescent="0.25">
      <c r="A335" s="396"/>
      <c r="B335" s="397" t="s">
        <v>3061</v>
      </c>
      <c r="C335" s="398">
        <v>10</v>
      </c>
      <c r="D335" s="398">
        <v>21</v>
      </c>
      <c r="E335" s="398">
        <v>10</v>
      </c>
      <c r="F335" s="398">
        <v>21</v>
      </c>
      <c r="G335" s="398"/>
      <c r="H335" s="398"/>
      <c r="I335" s="397" t="s">
        <v>2421</v>
      </c>
      <c r="J335" s="397" t="s">
        <v>320</v>
      </c>
    </row>
    <row r="336" spans="1:10" s="384" customFormat="1" hidden="1" x14ac:dyDescent="0.25">
      <c r="A336" s="396"/>
      <c r="B336" s="397" t="s">
        <v>3062</v>
      </c>
      <c r="C336" s="398">
        <v>5</v>
      </c>
      <c r="D336" s="398">
        <v>19</v>
      </c>
      <c r="E336" s="398">
        <v>5</v>
      </c>
      <c r="F336" s="398">
        <v>19</v>
      </c>
      <c r="G336" s="398"/>
      <c r="H336" s="398"/>
      <c r="I336" s="397" t="s">
        <v>2421</v>
      </c>
      <c r="J336" s="397" t="s">
        <v>320</v>
      </c>
    </row>
    <row r="337" spans="1:10" s="384" customFormat="1" hidden="1" x14ac:dyDescent="0.25">
      <c r="A337" s="396"/>
      <c r="B337" s="397" t="s">
        <v>3063</v>
      </c>
      <c r="C337" s="398">
        <v>10</v>
      </c>
      <c r="D337" s="398">
        <v>29</v>
      </c>
      <c r="E337" s="398">
        <v>10</v>
      </c>
      <c r="F337" s="398">
        <v>29</v>
      </c>
      <c r="G337" s="398"/>
      <c r="H337" s="398"/>
      <c r="I337" s="397" t="s">
        <v>2421</v>
      </c>
      <c r="J337" s="397" t="s">
        <v>320</v>
      </c>
    </row>
    <row r="338" spans="1:10" s="384" customFormat="1" hidden="1" x14ac:dyDescent="0.25">
      <c r="A338" s="396"/>
      <c r="B338" s="397" t="s">
        <v>3065</v>
      </c>
      <c r="C338" s="398">
        <v>11</v>
      </c>
      <c r="D338" s="398">
        <v>51</v>
      </c>
      <c r="E338" s="398">
        <v>11</v>
      </c>
      <c r="F338" s="398">
        <v>51</v>
      </c>
      <c r="G338" s="398"/>
      <c r="H338" s="398"/>
      <c r="I338" s="397" t="s">
        <v>2421</v>
      </c>
      <c r="J338" s="397" t="s">
        <v>320</v>
      </c>
    </row>
    <row r="339" spans="1:10" s="384" customFormat="1" hidden="1" x14ac:dyDescent="0.25">
      <c r="A339" s="396"/>
      <c r="B339" s="397" t="s">
        <v>3067</v>
      </c>
      <c r="C339" s="398">
        <v>15</v>
      </c>
      <c r="D339" s="398">
        <v>51</v>
      </c>
      <c r="E339" s="398">
        <v>15</v>
      </c>
      <c r="F339" s="398">
        <v>51</v>
      </c>
      <c r="G339" s="398"/>
      <c r="H339" s="398"/>
      <c r="I339" s="397" t="s">
        <v>2421</v>
      </c>
      <c r="J339" s="397" t="s">
        <v>320</v>
      </c>
    </row>
    <row r="340" spans="1:10" s="384" customFormat="1" hidden="1" x14ac:dyDescent="0.25">
      <c r="A340" s="396"/>
      <c r="B340" s="397" t="s">
        <v>3068</v>
      </c>
      <c r="C340" s="398">
        <v>3</v>
      </c>
      <c r="D340" s="398">
        <v>16</v>
      </c>
      <c r="E340" s="398">
        <v>3</v>
      </c>
      <c r="F340" s="398">
        <v>16</v>
      </c>
      <c r="G340" s="398"/>
      <c r="H340" s="398"/>
      <c r="I340" s="397" t="s">
        <v>2421</v>
      </c>
      <c r="J340" s="397" t="s">
        <v>320</v>
      </c>
    </row>
    <row r="341" spans="1:10" s="384" customFormat="1" hidden="1" x14ac:dyDescent="0.25">
      <c r="A341" s="393">
        <v>9</v>
      </c>
      <c r="B341" s="394" t="s">
        <v>996</v>
      </c>
      <c r="C341" s="395">
        <f>SUM(C342:C347)</f>
        <v>403</v>
      </c>
      <c r="D341" s="395">
        <f>SUM(D342:D347)</f>
        <v>1737</v>
      </c>
      <c r="E341" s="395"/>
      <c r="F341" s="395"/>
      <c r="G341" s="395">
        <f>SUM(G342:G347)</f>
        <v>403</v>
      </c>
      <c r="H341" s="395">
        <f>SUM(H342:H347)</f>
        <v>1737</v>
      </c>
      <c r="I341" s="394"/>
      <c r="J341" s="394"/>
    </row>
    <row r="342" spans="1:10" s="384" customFormat="1" hidden="1" x14ac:dyDescent="0.25">
      <c r="A342" s="396">
        <v>1</v>
      </c>
      <c r="B342" s="397" t="s">
        <v>2443</v>
      </c>
      <c r="C342" s="398">
        <v>80</v>
      </c>
      <c r="D342" s="398">
        <v>365</v>
      </c>
      <c r="E342" s="398"/>
      <c r="F342" s="398"/>
      <c r="G342" s="398">
        <v>80</v>
      </c>
      <c r="H342" s="398">
        <v>365</v>
      </c>
      <c r="I342" s="397" t="s">
        <v>2444</v>
      </c>
      <c r="J342" s="397" t="s">
        <v>320</v>
      </c>
    </row>
    <row r="343" spans="1:10" s="384" customFormat="1" hidden="1" x14ac:dyDescent="0.25">
      <c r="A343" s="396">
        <v>2</v>
      </c>
      <c r="B343" s="397" t="s">
        <v>2445</v>
      </c>
      <c r="C343" s="398">
        <v>166</v>
      </c>
      <c r="D343" s="398">
        <v>762</v>
      </c>
      <c r="E343" s="398"/>
      <c r="F343" s="398"/>
      <c r="G343" s="398">
        <v>166</v>
      </c>
      <c r="H343" s="398">
        <v>762</v>
      </c>
      <c r="I343" s="397" t="s">
        <v>2446</v>
      </c>
      <c r="J343" s="397" t="s">
        <v>320</v>
      </c>
    </row>
    <row r="344" spans="1:10" s="384" customFormat="1" hidden="1" x14ac:dyDescent="0.25">
      <c r="A344" s="396">
        <v>3</v>
      </c>
      <c r="B344" s="397" t="s">
        <v>2447</v>
      </c>
      <c r="C344" s="398">
        <v>64</v>
      </c>
      <c r="D344" s="398">
        <v>267</v>
      </c>
      <c r="E344" s="398"/>
      <c r="F344" s="398"/>
      <c r="G344" s="398">
        <v>64</v>
      </c>
      <c r="H344" s="398">
        <v>267</v>
      </c>
      <c r="I344" s="397" t="s">
        <v>1000</v>
      </c>
      <c r="J344" s="397" t="s">
        <v>320</v>
      </c>
    </row>
    <row r="345" spans="1:10" s="384" customFormat="1" hidden="1" x14ac:dyDescent="0.25">
      <c r="A345" s="396">
        <v>4</v>
      </c>
      <c r="B345" s="397" t="s">
        <v>2448</v>
      </c>
      <c r="C345" s="398">
        <v>15</v>
      </c>
      <c r="D345" s="398">
        <v>48</v>
      </c>
      <c r="E345" s="398"/>
      <c r="F345" s="398"/>
      <c r="G345" s="398">
        <v>15</v>
      </c>
      <c r="H345" s="398">
        <v>48</v>
      </c>
      <c r="I345" s="397" t="s">
        <v>2449</v>
      </c>
      <c r="J345" s="397" t="s">
        <v>320</v>
      </c>
    </row>
    <row r="346" spans="1:10" s="384" customFormat="1" hidden="1" x14ac:dyDescent="0.25">
      <c r="A346" s="396">
        <v>5</v>
      </c>
      <c r="B346" s="397" t="s">
        <v>2450</v>
      </c>
      <c r="C346" s="398">
        <v>28</v>
      </c>
      <c r="D346" s="398">
        <v>125</v>
      </c>
      <c r="E346" s="398"/>
      <c r="F346" s="398"/>
      <c r="G346" s="398">
        <v>28</v>
      </c>
      <c r="H346" s="398">
        <v>125</v>
      </c>
      <c r="I346" s="397" t="s">
        <v>2449</v>
      </c>
      <c r="J346" s="397" t="s">
        <v>320</v>
      </c>
    </row>
    <row r="347" spans="1:10" s="384" customFormat="1" hidden="1" x14ac:dyDescent="0.25">
      <c r="A347" s="396">
        <v>6</v>
      </c>
      <c r="B347" s="397" t="s">
        <v>2451</v>
      </c>
      <c r="C347" s="398">
        <v>50</v>
      </c>
      <c r="D347" s="398">
        <v>170</v>
      </c>
      <c r="E347" s="398"/>
      <c r="F347" s="398"/>
      <c r="G347" s="398">
        <v>50</v>
      </c>
      <c r="H347" s="398">
        <v>170</v>
      </c>
      <c r="I347" s="397" t="s">
        <v>1000</v>
      </c>
      <c r="J347" s="397" t="s">
        <v>320</v>
      </c>
    </row>
    <row r="348" spans="1:10" s="384" customFormat="1" hidden="1" x14ac:dyDescent="0.25">
      <c r="A348" s="393">
        <v>10</v>
      </c>
      <c r="B348" s="394" t="s">
        <v>1103</v>
      </c>
      <c r="C348" s="395">
        <v>58</v>
      </c>
      <c r="D348" s="395">
        <v>204</v>
      </c>
      <c r="E348" s="395">
        <v>58</v>
      </c>
      <c r="F348" s="395">
        <v>204</v>
      </c>
      <c r="G348" s="395">
        <v>0</v>
      </c>
      <c r="H348" s="395"/>
      <c r="I348" s="394"/>
      <c r="J348" s="394"/>
    </row>
    <row r="349" spans="1:10" s="384" customFormat="1" hidden="1" x14ac:dyDescent="0.25">
      <c r="A349" s="396">
        <v>1</v>
      </c>
      <c r="B349" s="397" t="s">
        <v>2452</v>
      </c>
      <c r="C349" s="398">
        <v>24</v>
      </c>
      <c r="D349" s="398">
        <v>95</v>
      </c>
      <c r="E349" s="398"/>
      <c r="F349" s="398"/>
      <c r="G349" s="398">
        <v>24</v>
      </c>
      <c r="H349" s="398">
        <v>95</v>
      </c>
      <c r="I349" s="397" t="s">
        <v>2453</v>
      </c>
      <c r="J349" s="397" t="s">
        <v>320</v>
      </c>
    </row>
    <row r="350" spans="1:10" s="384" customFormat="1" hidden="1" x14ac:dyDescent="0.25">
      <c r="A350" s="396">
        <v>2</v>
      </c>
      <c r="B350" s="397" t="s">
        <v>1104</v>
      </c>
      <c r="C350" s="398">
        <v>14</v>
      </c>
      <c r="D350" s="398">
        <v>36</v>
      </c>
      <c r="E350" s="398">
        <v>14</v>
      </c>
      <c r="F350" s="398">
        <v>36</v>
      </c>
      <c r="G350" s="398"/>
      <c r="H350" s="398"/>
      <c r="I350" s="397" t="s">
        <v>1072</v>
      </c>
      <c r="J350" s="397" t="s">
        <v>320</v>
      </c>
    </row>
    <row r="351" spans="1:10" s="384" customFormat="1" hidden="1" x14ac:dyDescent="0.25">
      <c r="A351" s="396">
        <v>3</v>
      </c>
      <c r="B351" s="397" t="s">
        <v>1106</v>
      </c>
      <c r="C351" s="398">
        <v>11</v>
      </c>
      <c r="D351" s="398">
        <v>43</v>
      </c>
      <c r="E351" s="398">
        <v>11</v>
      </c>
      <c r="F351" s="398">
        <v>43</v>
      </c>
      <c r="G351" s="398"/>
      <c r="H351" s="398"/>
      <c r="I351" s="397" t="s">
        <v>1072</v>
      </c>
      <c r="J351" s="397" t="s">
        <v>320</v>
      </c>
    </row>
    <row r="352" spans="1:10" s="384" customFormat="1" hidden="1" x14ac:dyDescent="0.25">
      <c r="A352" s="396">
        <v>4</v>
      </c>
      <c r="B352" s="397" t="s">
        <v>1105</v>
      </c>
      <c r="C352" s="398">
        <v>16</v>
      </c>
      <c r="D352" s="398">
        <v>66</v>
      </c>
      <c r="E352" s="398">
        <v>16</v>
      </c>
      <c r="F352" s="398">
        <v>66</v>
      </c>
      <c r="G352" s="398"/>
      <c r="H352" s="398"/>
      <c r="I352" s="397" t="s">
        <v>1072</v>
      </c>
      <c r="J352" s="397" t="s">
        <v>320</v>
      </c>
    </row>
    <row r="353" spans="1:10" s="384" customFormat="1" hidden="1" x14ac:dyDescent="0.25">
      <c r="A353" s="396">
        <v>5</v>
      </c>
      <c r="B353" s="397" t="s">
        <v>1107</v>
      </c>
      <c r="C353" s="398">
        <v>36</v>
      </c>
      <c r="D353" s="398">
        <v>143</v>
      </c>
      <c r="E353" s="398">
        <v>21</v>
      </c>
      <c r="F353" s="398">
        <v>82</v>
      </c>
      <c r="G353" s="398">
        <v>36</v>
      </c>
      <c r="H353" s="398">
        <v>143</v>
      </c>
      <c r="I353" s="397" t="s">
        <v>2454</v>
      </c>
      <c r="J353" s="397" t="s">
        <v>320</v>
      </c>
    </row>
    <row r="354" spans="1:10" s="384" customFormat="1" hidden="1" x14ac:dyDescent="0.25">
      <c r="A354" s="396">
        <v>6</v>
      </c>
      <c r="B354" s="397" t="s">
        <v>1108</v>
      </c>
      <c r="C354" s="398">
        <v>16</v>
      </c>
      <c r="D354" s="398">
        <v>66</v>
      </c>
      <c r="E354" s="398">
        <v>16</v>
      </c>
      <c r="F354" s="398">
        <v>66</v>
      </c>
      <c r="G354" s="398"/>
      <c r="H354" s="398"/>
      <c r="I354" s="397" t="s">
        <v>3252</v>
      </c>
      <c r="J354" s="397" t="s">
        <v>320</v>
      </c>
    </row>
    <row r="355" spans="1:10" s="384" customFormat="1" hidden="1" x14ac:dyDescent="0.25">
      <c r="A355" s="393">
        <v>11</v>
      </c>
      <c r="B355" s="394" t="s">
        <v>1047</v>
      </c>
      <c r="C355" s="395">
        <f>SUM(C356:C364)</f>
        <v>60</v>
      </c>
      <c r="D355" s="395">
        <f>SUM(D356:D364)</f>
        <v>239</v>
      </c>
      <c r="E355" s="395">
        <f>SUM(E356:E364)</f>
        <v>60</v>
      </c>
      <c r="F355" s="395">
        <f>SUM(F356:F364)</f>
        <v>239</v>
      </c>
      <c r="G355" s="395">
        <f>SUM(G356:G364)</f>
        <v>0</v>
      </c>
      <c r="H355" s="395"/>
      <c r="I355" s="394"/>
      <c r="J355" s="394"/>
    </row>
    <row r="356" spans="1:10" s="384" customFormat="1" hidden="1" x14ac:dyDescent="0.25">
      <c r="A356" s="396">
        <v>1</v>
      </c>
      <c r="B356" s="397" t="s">
        <v>1048</v>
      </c>
      <c r="C356" s="398">
        <v>9</v>
      </c>
      <c r="D356" s="398">
        <v>34</v>
      </c>
      <c r="E356" s="398">
        <v>9</v>
      </c>
      <c r="F356" s="398">
        <v>34</v>
      </c>
      <c r="G356" s="398"/>
      <c r="H356" s="398"/>
      <c r="I356" s="397" t="s">
        <v>1072</v>
      </c>
      <c r="J356" s="397" t="s">
        <v>320</v>
      </c>
    </row>
    <row r="357" spans="1:10" s="384" customFormat="1" hidden="1" x14ac:dyDescent="0.25">
      <c r="A357" s="396">
        <v>2</v>
      </c>
      <c r="B357" s="397" t="s">
        <v>1049</v>
      </c>
      <c r="C357" s="398">
        <v>4</v>
      </c>
      <c r="D357" s="398">
        <v>13</v>
      </c>
      <c r="E357" s="398">
        <v>4</v>
      </c>
      <c r="F357" s="398">
        <v>13</v>
      </c>
      <c r="G357" s="398"/>
      <c r="H357" s="398"/>
      <c r="I357" s="397" t="s">
        <v>1072</v>
      </c>
      <c r="J357" s="397" t="s">
        <v>320</v>
      </c>
    </row>
    <row r="358" spans="1:10" s="384" customFormat="1" hidden="1" x14ac:dyDescent="0.25">
      <c r="A358" s="396">
        <v>3</v>
      </c>
      <c r="B358" s="397" t="s">
        <v>1050</v>
      </c>
      <c r="C358" s="398">
        <v>8</v>
      </c>
      <c r="D358" s="398">
        <v>35</v>
      </c>
      <c r="E358" s="398">
        <v>8</v>
      </c>
      <c r="F358" s="398">
        <v>35</v>
      </c>
      <c r="G358" s="398"/>
      <c r="H358" s="398"/>
      <c r="I358" s="397" t="s">
        <v>1072</v>
      </c>
      <c r="J358" s="397" t="s">
        <v>320</v>
      </c>
    </row>
    <row r="359" spans="1:10" s="384" customFormat="1" hidden="1" x14ac:dyDescent="0.25">
      <c r="A359" s="396">
        <v>4</v>
      </c>
      <c r="B359" s="397" t="s">
        <v>1051</v>
      </c>
      <c r="C359" s="398">
        <v>16</v>
      </c>
      <c r="D359" s="398">
        <v>73</v>
      </c>
      <c r="E359" s="398">
        <v>16</v>
      </c>
      <c r="F359" s="398">
        <v>73</v>
      </c>
      <c r="G359" s="398"/>
      <c r="H359" s="398"/>
      <c r="I359" s="397" t="s">
        <v>1072</v>
      </c>
      <c r="J359" s="397" t="s">
        <v>320</v>
      </c>
    </row>
    <row r="360" spans="1:10" s="384" customFormat="1" hidden="1" x14ac:dyDescent="0.25">
      <c r="A360" s="396">
        <v>5</v>
      </c>
      <c r="B360" s="397" t="s">
        <v>1052</v>
      </c>
      <c r="C360" s="398">
        <v>4</v>
      </c>
      <c r="D360" s="398">
        <v>21</v>
      </c>
      <c r="E360" s="398">
        <v>4</v>
      </c>
      <c r="F360" s="398">
        <v>21</v>
      </c>
      <c r="G360" s="398"/>
      <c r="H360" s="398"/>
      <c r="I360" s="397" t="s">
        <v>1072</v>
      </c>
      <c r="J360" s="397" t="s">
        <v>320</v>
      </c>
    </row>
    <row r="361" spans="1:10" s="384" customFormat="1" hidden="1" x14ac:dyDescent="0.25">
      <c r="A361" s="396">
        <v>6</v>
      </c>
      <c r="B361" s="397" t="s">
        <v>1053</v>
      </c>
      <c r="C361" s="398">
        <v>4</v>
      </c>
      <c r="D361" s="398">
        <v>16</v>
      </c>
      <c r="E361" s="398">
        <v>4</v>
      </c>
      <c r="F361" s="398">
        <v>16</v>
      </c>
      <c r="G361" s="398"/>
      <c r="H361" s="398"/>
      <c r="I361" s="397" t="s">
        <v>1072</v>
      </c>
      <c r="J361" s="397" t="s">
        <v>320</v>
      </c>
    </row>
    <row r="362" spans="1:10" s="384" customFormat="1" hidden="1" x14ac:dyDescent="0.25">
      <c r="A362" s="396">
        <v>7</v>
      </c>
      <c r="B362" s="397" t="s">
        <v>2456</v>
      </c>
      <c r="C362" s="398">
        <v>2</v>
      </c>
      <c r="D362" s="398">
        <v>8</v>
      </c>
      <c r="E362" s="398">
        <v>2</v>
      </c>
      <c r="F362" s="398">
        <v>8</v>
      </c>
      <c r="G362" s="398"/>
      <c r="H362" s="398"/>
      <c r="I362" s="397" t="s">
        <v>1072</v>
      </c>
      <c r="J362" s="397" t="s">
        <v>320</v>
      </c>
    </row>
    <row r="363" spans="1:10" s="384" customFormat="1" hidden="1" x14ac:dyDescent="0.25">
      <c r="A363" s="396">
        <v>8</v>
      </c>
      <c r="B363" s="397" t="s">
        <v>2457</v>
      </c>
      <c r="C363" s="398">
        <v>4</v>
      </c>
      <c r="D363" s="398">
        <v>12</v>
      </c>
      <c r="E363" s="398">
        <v>4</v>
      </c>
      <c r="F363" s="398">
        <v>12</v>
      </c>
      <c r="G363" s="398"/>
      <c r="H363" s="398"/>
      <c r="I363" s="397" t="s">
        <v>1072</v>
      </c>
      <c r="J363" s="397" t="s">
        <v>320</v>
      </c>
    </row>
    <row r="364" spans="1:10" s="384" customFormat="1" hidden="1" x14ac:dyDescent="0.25">
      <c r="A364" s="396">
        <v>9</v>
      </c>
      <c r="B364" s="397" t="s">
        <v>3253</v>
      </c>
      <c r="C364" s="398">
        <v>9</v>
      </c>
      <c r="D364" s="398">
        <v>27</v>
      </c>
      <c r="E364" s="398">
        <v>9</v>
      </c>
      <c r="F364" s="398">
        <v>27</v>
      </c>
      <c r="G364" s="398"/>
      <c r="H364" s="398"/>
      <c r="I364" s="397" t="s">
        <v>1072</v>
      </c>
      <c r="J364" s="397" t="s">
        <v>320</v>
      </c>
    </row>
    <row r="365" spans="1:10" s="384" customFormat="1" hidden="1" x14ac:dyDescent="0.25">
      <c r="A365" s="393">
        <v>12</v>
      </c>
      <c r="B365" s="394" t="s">
        <v>1096</v>
      </c>
      <c r="C365" s="395">
        <f t="shared" ref="C365:H365" si="7">SUM(C366:C377)</f>
        <v>107</v>
      </c>
      <c r="D365" s="395">
        <f t="shared" si="7"/>
        <v>340</v>
      </c>
      <c r="E365" s="395">
        <f t="shared" si="7"/>
        <v>54</v>
      </c>
      <c r="F365" s="395">
        <f t="shared" si="7"/>
        <v>195</v>
      </c>
      <c r="G365" s="395">
        <f t="shared" si="7"/>
        <v>53</v>
      </c>
      <c r="H365" s="395">
        <f t="shared" si="7"/>
        <v>145</v>
      </c>
      <c r="I365" s="394"/>
      <c r="J365" s="394" t="s">
        <v>320</v>
      </c>
    </row>
    <row r="366" spans="1:10" s="384" customFormat="1" hidden="1" x14ac:dyDescent="0.25">
      <c r="A366" s="396">
        <v>1</v>
      </c>
      <c r="B366" s="397" t="s">
        <v>475</v>
      </c>
      <c r="C366" s="398">
        <v>3</v>
      </c>
      <c r="D366" s="398">
        <v>14</v>
      </c>
      <c r="E366" s="398">
        <v>3</v>
      </c>
      <c r="F366" s="398">
        <v>14</v>
      </c>
      <c r="G366" s="398"/>
      <c r="H366" s="398"/>
      <c r="I366" s="397" t="s">
        <v>1097</v>
      </c>
      <c r="J366" s="397" t="s">
        <v>320</v>
      </c>
    </row>
    <row r="367" spans="1:10" s="384" customFormat="1" hidden="1" x14ac:dyDescent="0.25">
      <c r="A367" s="396">
        <v>2</v>
      </c>
      <c r="B367" s="397" t="s">
        <v>477</v>
      </c>
      <c r="C367" s="398">
        <v>11</v>
      </c>
      <c r="D367" s="398">
        <v>26</v>
      </c>
      <c r="E367" s="398"/>
      <c r="F367" s="398"/>
      <c r="G367" s="398">
        <v>11</v>
      </c>
      <c r="H367" s="398">
        <v>26</v>
      </c>
      <c r="I367" s="397" t="s">
        <v>592</v>
      </c>
      <c r="J367" s="397" t="s">
        <v>320</v>
      </c>
    </row>
    <row r="368" spans="1:10" s="384" customFormat="1" hidden="1" x14ac:dyDescent="0.25">
      <c r="A368" s="396">
        <v>3</v>
      </c>
      <c r="B368" s="397" t="s">
        <v>479</v>
      </c>
      <c r="C368" s="398">
        <v>9</v>
      </c>
      <c r="D368" s="398">
        <v>24</v>
      </c>
      <c r="E368" s="398"/>
      <c r="F368" s="398"/>
      <c r="G368" s="398">
        <v>9</v>
      </c>
      <c r="H368" s="398">
        <v>24</v>
      </c>
      <c r="I368" s="397" t="s">
        <v>483</v>
      </c>
      <c r="J368" s="397" t="s">
        <v>320</v>
      </c>
    </row>
    <row r="369" spans="1:10" s="384" customFormat="1" hidden="1" x14ac:dyDescent="0.25">
      <c r="A369" s="396">
        <v>4</v>
      </c>
      <c r="B369" s="397" t="s">
        <v>495</v>
      </c>
      <c r="C369" s="398">
        <v>13</v>
      </c>
      <c r="D369" s="398">
        <v>46</v>
      </c>
      <c r="E369" s="398">
        <v>13</v>
      </c>
      <c r="F369" s="398">
        <v>46</v>
      </c>
      <c r="G369" s="398"/>
      <c r="H369" s="398"/>
      <c r="I369" s="397" t="s">
        <v>1097</v>
      </c>
      <c r="J369" s="397" t="s">
        <v>320</v>
      </c>
    </row>
    <row r="370" spans="1:10" s="384" customFormat="1" hidden="1" x14ac:dyDescent="0.25">
      <c r="A370" s="396">
        <v>5</v>
      </c>
      <c r="B370" s="397" t="s">
        <v>480</v>
      </c>
      <c r="C370" s="398">
        <v>4</v>
      </c>
      <c r="D370" s="398">
        <v>11</v>
      </c>
      <c r="E370" s="398">
        <v>4</v>
      </c>
      <c r="F370" s="398">
        <v>11</v>
      </c>
      <c r="G370" s="398"/>
      <c r="H370" s="398"/>
      <c r="I370" s="397" t="s">
        <v>1097</v>
      </c>
      <c r="J370" s="397" t="s">
        <v>320</v>
      </c>
    </row>
    <row r="371" spans="1:10" s="384" customFormat="1" hidden="1" x14ac:dyDescent="0.25">
      <c r="A371" s="396">
        <v>6</v>
      </c>
      <c r="B371" s="397" t="s">
        <v>482</v>
      </c>
      <c r="C371" s="398">
        <v>12</v>
      </c>
      <c r="D371" s="398">
        <v>29</v>
      </c>
      <c r="E371" s="398">
        <v>12</v>
      </c>
      <c r="F371" s="398">
        <v>29</v>
      </c>
      <c r="G371" s="398"/>
      <c r="H371" s="398"/>
      <c r="I371" s="397" t="s">
        <v>1097</v>
      </c>
      <c r="J371" s="397" t="s">
        <v>320</v>
      </c>
    </row>
    <row r="372" spans="1:10" s="384" customFormat="1" hidden="1" x14ac:dyDescent="0.25">
      <c r="A372" s="396">
        <v>7</v>
      </c>
      <c r="B372" s="397" t="s">
        <v>497</v>
      </c>
      <c r="C372" s="398">
        <v>8</v>
      </c>
      <c r="D372" s="398">
        <v>22</v>
      </c>
      <c r="E372" s="398"/>
      <c r="F372" s="398"/>
      <c r="G372" s="398">
        <v>8</v>
      </c>
      <c r="H372" s="398">
        <v>22</v>
      </c>
      <c r="I372" s="397" t="s">
        <v>2459</v>
      </c>
      <c r="J372" s="397" t="s">
        <v>320</v>
      </c>
    </row>
    <row r="373" spans="1:10" s="384" customFormat="1" hidden="1" x14ac:dyDescent="0.25">
      <c r="A373" s="396">
        <v>8</v>
      </c>
      <c r="B373" s="397" t="s">
        <v>484</v>
      </c>
      <c r="C373" s="398">
        <v>9</v>
      </c>
      <c r="D373" s="398">
        <v>30</v>
      </c>
      <c r="E373" s="398"/>
      <c r="F373" s="398"/>
      <c r="G373" s="398">
        <v>9</v>
      </c>
      <c r="H373" s="398">
        <v>30</v>
      </c>
      <c r="I373" s="397" t="s">
        <v>2460</v>
      </c>
      <c r="J373" s="397" t="s">
        <v>320</v>
      </c>
    </row>
    <row r="374" spans="1:10" s="384" customFormat="1" hidden="1" x14ac:dyDescent="0.25">
      <c r="A374" s="396">
        <v>9</v>
      </c>
      <c r="B374" s="397" t="s">
        <v>498</v>
      </c>
      <c r="C374" s="398">
        <v>10</v>
      </c>
      <c r="D374" s="398">
        <v>38</v>
      </c>
      <c r="E374" s="398">
        <v>10</v>
      </c>
      <c r="F374" s="398">
        <v>38</v>
      </c>
      <c r="G374" s="398"/>
      <c r="H374" s="398"/>
      <c r="I374" s="397" t="s">
        <v>1097</v>
      </c>
      <c r="J374" s="397" t="s">
        <v>320</v>
      </c>
    </row>
    <row r="375" spans="1:10" s="384" customFormat="1" hidden="1" x14ac:dyDescent="0.25">
      <c r="A375" s="396">
        <v>10</v>
      </c>
      <c r="B375" s="397" t="s">
        <v>500</v>
      </c>
      <c r="C375" s="398">
        <v>12</v>
      </c>
      <c r="D375" s="398">
        <v>57</v>
      </c>
      <c r="E375" s="398">
        <v>12</v>
      </c>
      <c r="F375" s="398">
        <v>57</v>
      </c>
      <c r="G375" s="398"/>
      <c r="H375" s="398"/>
      <c r="I375" s="397" t="s">
        <v>1097</v>
      </c>
      <c r="J375" s="397" t="s">
        <v>320</v>
      </c>
    </row>
    <row r="376" spans="1:10" s="384" customFormat="1" hidden="1" x14ac:dyDescent="0.25">
      <c r="A376" s="396">
        <v>11</v>
      </c>
      <c r="B376" s="397" t="s">
        <v>486</v>
      </c>
      <c r="C376" s="398">
        <v>11</v>
      </c>
      <c r="D376" s="398">
        <v>31</v>
      </c>
      <c r="E376" s="398"/>
      <c r="F376" s="398"/>
      <c r="G376" s="398">
        <v>11</v>
      </c>
      <c r="H376" s="398">
        <v>31</v>
      </c>
      <c r="I376" s="397" t="s">
        <v>3072</v>
      </c>
      <c r="J376" s="397" t="s">
        <v>320</v>
      </c>
    </row>
    <row r="377" spans="1:10" s="384" customFormat="1" hidden="1" x14ac:dyDescent="0.25">
      <c r="A377" s="396">
        <v>12</v>
      </c>
      <c r="B377" s="397" t="s">
        <v>487</v>
      </c>
      <c r="C377" s="398">
        <v>5</v>
      </c>
      <c r="D377" s="398">
        <v>12</v>
      </c>
      <c r="E377" s="398"/>
      <c r="F377" s="398"/>
      <c r="G377" s="398">
        <v>5</v>
      </c>
      <c r="H377" s="398">
        <v>12</v>
      </c>
      <c r="I377" s="397" t="s">
        <v>3072</v>
      </c>
      <c r="J377" s="397" t="s">
        <v>320</v>
      </c>
    </row>
    <row r="378" spans="1:10" s="384" customFormat="1" hidden="1" x14ac:dyDescent="0.25">
      <c r="A378" s="393">
        <v>13</v>
      </c>
      <c r="B378" s="394" t="s">
        <v>1102</v>
      </c>
      <c r="C378" s="395">
        <f>SUM(C379:C389)</f>
        <v>101</v>
      </c>
      <c r="D378" s="395">
        <f>SUM(D379:D389)</f>
        <v>309</v>
      </c>
      <c r="E378" s="395">
        <f>SUM(E379:E389)</f>
        <v>101</v>
      </c>
      <c r="F378" s="395">
        <f>SUM(F379:F389)</f>
        <v>309</v>
      </c>
      <c r="G378" s="395"/>
      <c r="H378" s="395"/>
      <c r="I378" s="394"/>
      <c r="J378" s="394"/>
    </row>
    <row r="379" spans="1:10" s="384" customFormat="1" hidden="1" x14ac:dyDescent="0.25">
      <c r="A379" s="396">
        <v>1</v>
      </c>
      <c r="B379" s="397" t="s">
        <v>475</v>
      </c>
      <c r="C379" s="398">
        <v>22</v>
      </c>
      <c r="D379" s="398">
        <v>77</v>
      </c>
      <c r="E379" s="398">
        <f>C379</f>
        <v>22</v>
      </c>
      <c r="F379" s="398">
        <f>D379</f>
        <v>77</v>
      </c>
      <c r="G379" s="398"/>
      <c r="H379" s="398"/>
      <c r="I379" s="397" t="s">
        <v>1097</v>
      </c>
      <c r="J379" s="397" t="s">
        <v>320</v>
      </c>
    </row>
    <row r="380" spans="1:10" s="384" customFormat="1" hidden="1" x14ac:dyDescent="0.25">
      <c r="A380" s="396">
        <v>2</v>
      </c>
      <c r="B380" s="397" t="s">
        <v>477</v>
      </c>
      <c r="C380" s="398">
        <v>8</v>
      </c>
      <c r="D380" s="398">
        <v>27</v>
      </c>
      <c r="E380" s="398">
        <f t="shared" ref="E380:F389" si="8">C380</f>
        <v>8</v>
      </c>
      <c r="F380" s="398">
        <f t="shared" si="8"/>
        <v>27</v>
      </c>
      <c r="G380" s="398"/>
      <c r="H380" s="398"/>
      <c r="I380" s="397" t="s">
        <v>1097</v>
      </c>
      <c r="J380" s="397" t="s">
        <v>320</v>
      </c>
    </row>
    <row r="381" spans="1:10" s="384" customFormat="1" hidden="1" x14ac:dyDescent="0.25">
      <c r="A381" s="396">
        <v>3</v>
      </c>
      <c r="B381" s="397" t="s">
        <v>479</v>
      </c>
      <c r="C381" s="398">
        <v>9</v>
      </c>
      <c r="D381" s="398">
        <v>33</v>
      </c>
      <c r="E381" s="398">
        <f t="shared" si="8"/>
        <v>9</v>
      </c>
      <c r="F381" s="398">
        <f t="shared" si="8"/>
        <v>33</v>
      </c>
      <c r="G381" s="398"/>
      <c r="H381" s="398"/>
      <c r="I381" s="397" t="s">
        <v>1097</v>
      </c>
      <c r="J381" s="397" t="s">
        <v>320</v>
      </c>
    </row>
    <row r="382" spans="1:10" s="384" customFormat="1" hidden="1" x14ac:dyDescent="0.25">
      <c r="A382" s="396">
        <v>4</v>
      </c>
      <c r="B382" s="397" t="s">
        <v>495</v>
      </c>
      <c r="C382" s="398">
        <v>5</v>
      </c>
      <c r="D382" s="398">
        <v>6</v>
      </c>
      <c r="E382" s="398">
        <f t="shared" si="8"/>
        <v>5</v>
      </c>
      <c r="F382" s="398">
        <f t="shared" si="8"/>
        <v>6</v>
      </c>
      <c r="G382" s="398"/>
      <c r="H382" s="398"/>
      <c r="I382" s="397" t="s">
        <v>1097</v>
      </c>
      <c r="J382" s="397" t="s">
        <v>320</v>
      </c>
    </row>
    <row r="383" spans="1:10" s="384" customFormat="1" hidden="1" x14ac:dyDescent="0.25">
      <c r="A383" s="396">
        <v>5</v>
      </c>
      <c r="B383" s="397" t="s">
        <v>480</v>
      </c>
      <c r="C383" s="398">
        <v>5</v>
      </c>
      <c r="D383" s="398">
        <v>15</v>
      </c>
      <c r="E383" s="398">
        <f t="shared" si="8"/>
        <v>5</v>
      </c>
      <c r="F383" s="398">
        <f t="shared" si="8"/>
        <v>15</v>
      </c>
      <c r="G383" s="398"/>
      <c r="H383" s="398"/>
      <c r="I383" s="397" t="s">
        <v>1097</v>
      </c>
      <c r="J383" s="397" t="s">
        <v>320</v>
      </c>
    </row>
    <row r="384" spans="1:10" s="384" customFormat="1" hidden="1" x14ac:dyDescent="0.25">
      <c r="A384" s="396">
        <v>6</v>
      </c>
      <c r="B384" s="397" t="s">
        <v>482</v>
      </c>
      <c r="C384" s="398">
        <v>2</v>
      </c>
      <c r="D384" s="398">
        <v>6</v>
      </c>
      <c r="E384" s="398">
        <f t="shared" si="8"/>
        <v>2</v>
      </c>
      <c r="F384" s="398">
        <f t="shared" si="8"/>
        <v>6</v>
      </c>
      <c r="G384" s="398"/>
      <c r="H384" s="398"/>
      <c r="I384" s="397" t="s">
        <v>1097</v>
      </c>
      <c r="J384" s="397" t="s">
        <v>320</v>
      </c>
    </row>
    <row r="385" spans="1:10" s="384" customFormat="1" hidden="1" x14ac:dyDescent="0.25">
      <c r="A385" s="396">
        <v>7</v>
      </c>
      <c r="B385" s="397" t="s">
        <v>497</v>
      </c>
      <c r="C385" s="398">
        <v>8</v>
      </c>
      <c r="D385" s="398">
        <v>23</v>
      </c>
      <c r="E385" s="398">
        <f t="shared" si="8"/>
        <v>8</v>
      </c>
      <c r="F385" s="398">
        <f t="shared" si="8"/>
        <v>23</v>
      </c>
      <c r="G385" s="398"/>
      <c r="H385" s="398"/>
      <c r="I385" s="397" t="s">
        <v>1097</v>
      </c>
      <c r="J385" s="397" t="s">
        <v>320</v>
      </c>
    </row>
    <row r="386" spans="1:10" s="384" customFormat="1" hidden="1" x14ac:dyDescent="0.25">
      <c r="A386" s="396">
        <v>8</v>
      </c>
      <c r="B386" s="397" t="s">
        <v>484</v>
      </c>
      <c r="C386" s="398">
        <v>0</v>
      </c>
      <c r="D386" s="398">
        <v>0</v>
      </c>
      <c r="E386" s="398">
        <f t="shared" si="8"/>
        <v>0</v>
      </c>
      <c r="F386" s="398">
        <f t="shared" si="8"/>
        <v>0</v>
      </c>
      <c r="G386" s="398"/>
      <c r="H386" s="398"/>
      <c r="I386" s="397" t="s">
        <v>1097</v>
      </c>
      <c r="J386" s="397" t="s">
        <v>320</v>
      </c>
    </row>
    <row r="387" spans="1:10" s="384" customFormat="1" hidden="1" x14ac:dyDescent="0.25">
      <c r="A387" s="396">
        <v>9</v>
      </c>
      <c r="B387" s="397" t="s">
        <v>498</v>
      </c>
      <c r="C387" s="398">
        <v>8</v>
      </c>
      <c r="D387" s="398">
        <v>10</v>
      </c>
      <c r="E387" s="398">
        <f t="shared" si="8"/>
        <v>8</v>
      </c>
      <c r="F387" s="398">
        <f t="shared" si="8"/>
        <v>10</v>
      </c>
      <c r="G387" s="398"/>
      <c r="H387" s="398"/>
      <c r="I387" s="397" t="s">
        <v>1097</v>
      </c>
      <c r="J387" s="397" t="s">
        <v>320</v>
      </c>
    </row>
    <row r="388" spans="1:10" s="384" customFormat="1" hidden="1" x14ac:dyDescent="0.25">
      <c r="A388" s="396">
        <v>10</v>
      </c>
      <c r="B388" s="397" t="s">
        <v>500</v>
      </c>
      <c r="C388" s="398">
        <v>15</v>
      </c>
      <c r="D388" s="398">
        <v>50</v>
      </c>
      <c r="E388" s="398">
        <f t="shared" si="8"/>
        <v>15</v>
      </c>
      <c r="F388" s="398">
        <f t="shared" si="8"/>
        <v>50</v>
      </c>
      <c r="G388" s="398"/>
      <c r="H388" s="398"/>
      <c r="I388" s="397" t="s">
        <v>1097</v>
      </c>
      <c r="J388" s="397" t="s">
        <v>320</v>
      </c>
    </row>
    <row r="389" spans="1:10" s="384" customFormat="1" hidden="1" x14ac:dyDescent="0.25">
      <c r="A389" s="396">
        <v>11</v>
      </c>
      <c r="B389" s="397" t="s">
        <v>486</v>
      </c>
      <c r="C389" s="398">
        <v>19</v>
      </c>
      <c r="D389" s="398">
        <v>62</v>
      </c>
      <c r="E389" s="398">
        <f t="shared" si="8"/>
        <v>19</v>
      </c>
      <c r="F389" s="398">
        <f t="shared" si="8"/>
        <v>62</v>
      </c>
      <c r="G389" s="398"/>
      <c r="H389" s="398"/>
      <c r="I389" s="397" t="s">
        <v>1097</v>
      </c>
      <c r="J389" s="397" t="s">
        <v>320</v>
      </c>
    </row>
    <row r="390" spans="1:10" s="384" customFormat="1" hidden="1" x14ac:dyDescent="0.25">
      <c r="A390" s="393">
        <v>14</v>
      </c>
      <c r="B390" s="394" t="s">
        <v>1018</v>
      </c>
      <c r="C390" s="395">
        <f t="shared" ref="C390:H390" si="9">SUM(C391:C402)</f>
        <v>113</v>
      </c>
      <c r="D390" s="395">
        <f t="shared" si="9"/>
        <v>277</v>
      </c>
      <c r="E390" s="395">
        <f t="shared" si="9"/>
        <v>49</v>
      </c>
      <c r="F390" s="395">
        <f t="shared" si="9"/>
        <v>131</v>
      </c>
      <c r="G390" s="395">
        <f t="shared" si="9"/>
        <v>64</v>
      </c>
      <c r="H390" s="395">
        <f t="shared" si="9"/>
        <v>146</v>
      </c>
      <c r="I390" s="394"/>
      <c r="J390" s="394"/>
    </row>
    <row r="391" spans="1:10" s="384" customFormat="1" hidden="1" x14ac:dyDescent="0.25">
      <c r="A391" s="396">
        <v>1</v>
      </c>
      <c r="B391" s="397" t="s">
        <v>1019</v>
      </c>
      <c r="C391" s="398">
        <v>8</v>
      </c>
      <c r="D391" s="398">
        <v>28</v>
      </c>
      <c r="E391" s="398"/>
      <c r="F391" s="398"/>
      <c r="G391" s="398">
        <v>8</v>
      </c>
      <c r="H391" s="398">
        <v>28</v>
      </c>
      <c r="I391" s="397" t="s">
        <v>1822</v>
      </c>
      <c r="J391" s="397" t="s">
        <v>320</v>
      </c>
    </row>
    <row r="392" spans="1:10" s="384" customFormat="1" hidden="1" x14ac:dyDescent="0.25">
      <c r="A392" s="396">
        <v>2</v>
      </c>
      <c r="B392" s="397" t="s">
        <v>2462</v>
      </c>
      <c r="C392" s="398">
        <v>3</v>
      </c>
      <c r="D392" s="398">
        <v>8</v>
      </c>
      <c r="E392" s="398"/>
      <c r="F392" s="398"/>
      <c r="G392" s="398">
        <v>3</v>
      </c>
      <c r="H392" s="398">
        <v>8</v>
      </c>
      <c r="I392" s="397" t="s">
        <v>2463</v>
      </c>
      <c r="J392" s="397" t="s">
        <v>320</v>
      </c>
    </row>
    <row r="393" spans="1:10" s="384" customFormat="1" hidden="1" x14ac:dyDescent="0.25">
      <c r="A393" s="396">
        <v>3</v>
      </c>
      <c r="B393" s="397" t="s">
        <v>2464</v>
      </c>
      <c r="C393" s="398">
        <v>7</v>
      </c>
      <c r="D393" s="398">
        <v>18</v>
      </c>
      <c r="E393" s="398">
        <v>7</v>
      </c>
      <c r="F393" s="398">
        <v>18</v>
      </c>
      <c r="G393" s="398"/>
      <c r="H393" s="398"/>
      <c r="I393" s="397" t="s">
        <v>1072</v>
      </c>
      <c r="J393" s="397" t="s">
        <v>320</v>
      </c>
    </row>
    <row r="394" spans="1:10" s="384" customFormat="1" hidden="1" x14ac:dyDescent="0.25">
      <c r="A394" s="396">
        <v>4</v>
      </c>
      <c r="B394" s="397" t="s">
        <v>2465</v>
      </c>
      <c r="C394" s="398">
        <v>4</v>
      </c>
      <c r="D394" s="398">
        <v>12</v>
      </c>
      <c r="E394" s="398">
        <v>4</v>
      </c>
      <c r="F394" s="398">
        <v>12</v>
      </c>
      <c r="G394" s="398"/>
      <c r="H394" s="398"/>
      <c r="I394" s="397" t="s">
        <v>1072</v>
      </c>
      <c r="J394" s="397" t="s">
        <v>320</v>
      </c>
    </row>
    <row r="395" spans="1:10" s="384" customFormat="1" hidden="1" x14ac:dyDescent="0.25">
      <c r="A395" s="396">
        <v>5</v>
      </c>
      <c r="B395" s="397" t="s">
        <v>2466</v>
      </c>
      <c r="C395" s="398">
        <v>14</v>
      </c>
      <c r="D395" s="398">
        <v>31</v>
      </c>
      <c r="E395" s="398"/>
      <c r="F395" s="398"/>
      <c r="G395" s="398">
        <v>14</v>
      </c>
      <c r="H395" s="398">
        <v>31</v>
      </c>
      <c r="I395" s="397" t="s">
        <v>1026</v>
      </c>
      <c r="J395" s="397" t="s">
        <v>320</v>
      </c>
    </row>
    <row r="396" spans="1:10" s="384" customFormat="1" hidden="1" x14ac:dyDescent="0.25">
      <c r="A396" s="396">
        <v>6</v>
      </c>
      <c r="B396" s="397" t="s">
        <v>2467</v>
      </c>
      <c r="C396" s="398">
        <v>8</v>
      </c>
      <c r="D396" s="398">
        <v>22</v>
      </c>
      <c r="E396" s="398"/>
      <c r="F396" s="398"/>
      <c r="G396" s="398">
        <v>8</v>
      </c>
      <c r="H396" s="398">
        <v>22</v>
      </c>
      <c r="I396" s="397" t="s">
        <v>2468</v>
      </c>
      <c r="J396" s="397" t="s">
        <v>320</v>
      </c>
    </row>
    <row r="397" spans="1:10" s="384" customFormat="1" hidden="1" x14ac:dyDescent="0.25">
      <c r="A397" s="396">
        <v>7</v>
      </c>
      <c r="B397" s="397" t="s">
        <v>2469</v>
      </c>
      <c r="C397" s="398">
        <v>4</v>
      </c>
      <c r="D397" s="398">
        <v>13</v>
      </c>
      <c r="E397" s="398">
        <v>4</v>
      </c>
      <c r="F397" s="398">
        <v>13</v>
      </c>
      <c r="G397" s="398"/>
      <c r="H397" s="398"/>
      <c r="I397" s="397" t="s">
        <v>273</v>
      </c>
      <c r="J397" s="397" t="s">
        <v>320</v>
      </c>
    </row>
    <row r="398" spans="1:10" s="384" customFormat="1" hidden="1" x14ac:dyDescent="0.25">
      <c r="A398" s="396">
        <v>8</v>
      </c>
      <c r="B398" s="397" t="s">
        <v>2470</v>
      </c>
      <c r="C398" s="398">
        <v>18</v>
      </c>
      <c r="D398" s="398">
        <v>39</v>
      </c>
      <c r="E398" s="398">
        <v>18</v>
      </c>
      <c r="F398" s="398">
        <v>39</v>
      </c>
      <c r="G398" s="398"/>
      <c r="H398" s="398"/>
      <c r="I398" s="397" t="s">
        <v>1072</v>
      </c>
      <c r="J398" s="397" t="s">
        <v>320</v>
      </c>
    </row>
    <row r="399" spans="1:10" s="384" customFormat="1" hidden="1" x14ac:dyDescent="0.25">
      <c r="A399" s="396">
        <v>9</v>
      </c>
      <c r="B399" s="397" t="s">
        <v>2471</v>
      </c>
      <c r="C399" s="398">
        <v>8</v>
      </c>
      <c r="D399" s="398">
        <v>13</v>
      </c>
      <c r="E399" s="398"/>
      <c r="F399" s="398"/>
      <c r="G399" s="398">
        <v>8</v>
      </c>
      <c r="H399" s="398">
        <v>13</v>
      </c>
      <c r="I399" s="397" t="s">
        <v>2472</v>
      </c>
      <c r="J399" s="397" t="s">
        <v>320</v>
      </c>
    </row>
    <row r="400" spans="1:10" s="384" customFormat="1" hidden="1" x14ac:dyDescent="0.25">
      <c r="A400" s="396">
        <v>10</v>
      </c>
      <c r="B400" s="397" t="s">
        <v>2473</v>
      </c>
      <c r="C400" s="398">
        <v>2</v>
      </c>
      <c r="D400" s="398">
        <v>8</v>
      </c>
      <c r="E400" s="398">
        <v>2</v>
      </c>
      <c r="F400" s="398">
        <v>8</v>
      </c>
      <c r="G400" s="398"/>
      <c r="H400" s="398"/>
      <c r="I400" s="397" t="s">
        <v>1072</v>
      </c>
      <c r="J400" s="397" t="s">
        <v>320</v>
      </c>
    </row>
    <row r="401" spans="1:10" s="384" customFormat="1" hidden="1" x14ac:dyDescent="0.25">
      <c r="A401" s="396">
        <v>11</v>
      </c>
      <c r="B401" s="397" t="s">
        <v>2474</v>
      </c>
      <c r="C401" s="398">
        <v>14</v>
      </c>
      <c r="D401" s="398">
        <v>41</v>
      </c>
      <c r="E401" s="398">
        <v>14</v>
      </c>
      <c r="F401" s="398">
        <v>41</v>
      </c>
      <c r="G401" s="398"/>
      <c r="H401" s="398"/>
      <c r="I401" s="397" t="s">
        <v>1072</v>
      </c>
      <c r="J401" s="397" t="s">
        <v>320</v>
      </c>
    </row>
    <row r="402" spans="1:10" s="384" customFormat="1" hidden="1" x14ac:dyDescent="0.25">
      <c r="A402" s="396">
        <v>12</v>
      </c>
      <c r="B402" s="397" t="s">
        <v>2475</v>
      </c>
      <c r="C402" s="398">
        <v>23</v>
      </c>
      <c r="D402" s="398">
        <v>44</v>
      </c>
      <c r="E402" s="398"/>
      <c r="F402" s="398"/>
      <c r="G402" s="398">
        <v>23</v>
      </c>
      <c r="H402" s="398">
        <v>44</v>
      </c>
      <c r="I402" s="397" t="s">
        <v>2476</v>
      </c>
      <c r="J402" s="397" t="s">
        <v>320</v>
      </c>
    </row>
    <row r="403" spans="1:10" s="384" customFormat="1" hidden="1" x14ac:dyDescent="0.25">
      <c r="A403" s="393">
        <v>15</v>
      </c>
      <c r="B403" s="394" t="s">
        <v>3254</v>
      </c>
      <c r="C403" s="395">
        <f t="shared" ref="C403:H403" si="10">SUM(C404:C411)</f>
        <v>20</v>
      </c>
      <c r="D403" s="395">
        <f t="shared" si="10"/>
        <v>91</v>
      </c>
      <c r="E403" s="395">
        <f t="shared" si="10"/>
        <v>16</v>
      </c>
      <c r="F403" s="395">
        <f t="shared" si="10"/>
        <v>72</v>
      </c>
      <c r="G403" s="395">
        <f t="shared" si="10"/>
        <v>4</v>
      </c>
      <c r="H403" s="395">
        <f t="shared" si="10"/>
        <v>19</v>
      </c>
      <c r="I403" s="394"/>
      <c r="J403" s="394"/>
    </row>
    <row r="404" spans="1:10" s="384" customFormat="1" hidden="1" x14ac:dyDescent="0.25">
      <c r="A404" s="396">
        <v>1</v>
      </c>
      <c r="B404" s="397" t="s">
        <v>2477</v>
      </c>
      <c r="C404" s="398">
        <v>2</v>
      </c>
      <c r="D404" s="398">
        <v>9</v>
      </c>
      <c r="E404" s="398"/>
      <c r="F404" s="398"/>
      <c r="G404" s="398">
        <v>2</v>
      </c>
      <c r="H404" s="398">
        <v>9</v>
      </c>
      <c r="I404" s="397" t="s">
        <v>810</v>
      </c>
      <c r="J404" s="397" t="s">
        <v>320</v>
      </c>
    </row>
    <row r="405" spans="1:10" s="384" customFormat="1" hidden="1" x14ac:dyDescent="0.25">
      <c r="A405" s="396">
        <v>2</v>
      </c>
      <c r="B405" s="397" t="s">
        <v>2478</v>
      </c>
      <c r="C405" s="398">
        <v>2</v>
      </c>
      <c r="D405" s="398">
        <v>12</v>
      </c>
      <c r="E405" s="398">
        <v>2</v>
      </c>
      <c r="F405" s="398">
        <v>12</v>
      </c>
      <c r="G405" s="398"/>
      <c r="H405" s="398"/>
      <c r="I405" s="397" t="s">
        <v>2479</v>
      </c>
      <c r="J405" s="397" t="s">
        <v>320</v>
      </c>
    </row>
    <row r="406" spans="1:10" s="384" customFormat="1" hidden="1" x14ac:dyDescent="0.25">
      <c r="A406" s="396">
        <v>3</v>
      </c>
      <c r="B406" s="397" t="s">
        <v>1112</v>
      </c>
      <c r="C406" s="398">
        <v>2</v>
      </c>
      <c r="D406" s="398">
        <v>10</v>
      </c>
      <c r="E406" s="398"/>
      <c r="F406" s="398"/>
      <c r="G406" s="398">
        <v>2</v>
      </c>
      <c r="H406" s="398">
        <v>10</v>
      </c>
      <c r="I406" s="397" t="s">
        <v>2480</v>
      </c>
      <c r="J406" s="397" t="s">
        <v>320</v>
      </c>
    </row>
    <row r="407" spans="1:10" s="384" customFormat="1" hidden="1" x14ac:dyDescent="0.25">
      <c r="A407" s="396">
        <v>4</v>
      </c>
      <c r="B407" s="397" t="s">
        <v>1115</v>
      </c>
      <c r="C407" s="398">
        <v>2</v>
      </c>
      <c r="D407" s="398">
        <v>8</v>
      </c>
      <c r="E407" s="398">
        <v>2</v>
      </c>
      <c r="F407" s="398">
        <v>8</v>
      </c>
      <c r="G407" s="398"/>
      <c r="H407" s="398"/>
      <c r="I407" s="397" t="s">
        <v>2481</v>
      </c>
      <c r="J407" s="397" t="s">
        <v>320</v>
      </c>
    </row>
    <row r="408" spans="1:10" s="384" customFormat="1" hidden="1" x14ac:dyDescent="0.25">
      <c r="A408" s="396">
        <v>5</v>
      </c>
      <c r="B408" s="397" t="s">
        <v>2482</v>
      </c>
      <c r="C408" s="398">
        <v>2</v>
      </c>
      <c r="D408" s="398">
        <v>7</v>
      </c>
      <c r="E408" s="398">
        <v>2</v>
      </c>
      <c r="F408" s="398">
        <v>7</v>
      </c>
      <c r="G408" s="398"/>
      <c r="H408" s="398"/>
      <c r="I408" s="397" t="s">
        <v>2481</v>
      </c>
      <c r="J408" s="397" t="s">
        <v>320</v>
      </c>
    </row>
    <row r="409" spans="1:10" s="384" customFormat="1" hidden="1" x14ac:dyDescent="0.25">
      <c r="A409" s="396">
        <v>6</v>
      </c>
      <c r="B409" s="397" t="s">
        <v>2478</v>
      </c>
      <c r="C409" s="398">
        <v>3</v>
      </c>
      <c r="D409" s="398">
        <v>15</v>
      </c>
      <c r="E409" s="398">
        <v>3</v>
      </c>
      <c r="F409" s="398">
        <v>15</v>
      </c>
      <c r="G409" s="398"/>
      <c r="H409" s="398"/>
      <c r="I409" s="397" t="s">
        <v>2481</v>
      </c>
      <c r="J409" s="397" t="s">
        <v>320</v>
      </c>
    </row>
    <row r="410" spans="1:10" s="384" customFormat="1" hidden="1" x14ac:dyDescent="0.25">
      <c r="A410" s="396">
        <v>7</v>
      </c>
      <c r="B410" s="397" t="s">
        <v>1118</v>
      </c>
      <c r="C410" s="398">
        <v>2</v>
      </c>
      <c r="D410" s="398">
        <v>11</v>
      </c>
      <c r="E410" s="398">
        <v>2</v>
      </c>
      <c r="F410" s="398">
        <v>11</v>
      </c>
      <c r="G410" s="398"/>
      <c r="H410" s="398"/>
      <c r="I410" s="397" t="s">
        <v>2481</v>
      </c>
      <c r="J410" s="397" t="s">
        <v>320</v>
      </c>
    </row>
    <row r="411" spans="1:10" s="384" customFormat="1" hidden="1" x14ac:dyDescent="0.25">
      <c r="A411" s="396">
        <v>8</v>
      </c>
      <c r="B411" s="397" t="s">
        <v>2483</v>
      </c>
      <c r="C411" s="398">
        <v>5</v>
      </c>
      <c r="D411" s="398">
        <v>19</v>
      </c>
      <c r="E411" s="398">
        <v>5</v>
      </c>
      <c r="F411" s="398">
        <v>19</v>
      </c>
      <c r="G411" s="398"/>
      <c r="H411" s="398"/>
      <c r="I411" s="397" t="s">
        <v>2481</v>
      </c>
      <c r="J411" s="397" t="s">
        <v>320</v>
      </c>
    </row>
    <row r="412" spans="1:10" s="384" customFormat="1" x14ac:dyDescent="0.2">
      <c r="A412" s="457">
        <v>3</v>
      </c>
      <c r="B412" s="458" t="s">
        <v>2484</v>
      </c>
      <c r="C412" s="383">
        <f t="shared" ref="C412:H412" si="11">SUM(C413:C424)</f>
        <v>1528</v>
      </c>
      <c r="D412" s="383">
        <f t="shared" si="11"/>
        <v>5506</v>
      </c>
      <c r="E412" s="383">
        <f t="shared" si="11"/>
        <v>450</v>
      </c>
      <c r="F412" s="383">
        <f t="shared" si="11"/>
        <v>1764</v>
      </c>
      <c r="G412" s="383">
        <f t="shared" si="11"/>
        <v>1078</v>
      </c>
      <c r="H412" s="383">
        <f t="shared" si="11"/>
        <v>3742</v>
      </c>
      <c r="I412" s="468"/>
      <c r="J412" s="468"/>
    </row>
    <row r="413" spans="1:10" s="384" customFormat="1" ht="78.75" hidden="1" x14ac:dyDescent="0.2">
      <c r="A413" s="462">
        <v>1</v>
      </c>
      <c r="B413" s="463" t="s">
        <v>457</v>
      </c>
      <c r="C413" s="464">
        <v>77</v>
      </c>
      <c r="D413" s="464">
        <v>249</v>
      </c>
      <c r="E413" s="464">
        <v>77</v>
      </c>
      <c r="F413" s="464">
        <v>249</v>
      </c>
      <c r="G413" s="464"/>
      <c r="H413" s="464"/>
      <c r="I413" s="463" t="s">
        <v>3255</v>
      </c>
      <c r="J413" s="463" t="s">
        <v>458</v>
      </c>
    </row>
    <row r="414" spans="1:10" s="384" customFormat="1" ht="94.5" hidden="1" x14ac:dyDescent="0.2">
      <c r="A414" s="462">
        <v>2</v>
      </c>
      <c r="B414" s="463" t="s">
        <v>459</v>
      </c>
      <c r="C414" s="464">
        <v>97</v>
      </c>
      <c r="D414" s="464">
        <v>324</v>
      </c>
      <c r="E414" s="464">
        <v>45</v>
      </c>
      <c r="F414" s="464">
        <v>149</v>
      </c>
      <c r="G414" s="464">
        <v>52</v>
      </c>
      <c r="H414" s="464">
        <v>175</v>
      </c>
      <c r="I414" s="463" t="s">
        <v>3256</v>
      </c>
      <c r="J414" s="463" t="s">
        <v>458</v>
      </c>
    </row>
    <row r="415" spans="1:10" s="384" customFormat="1" ht="31.5" hidden="1" x14ac:dyDescent="0.2">
      <c r="A415" s="462">
        <v>3</v>
      </c>
      <c r="B415" s="463" t="s">
        <v>460</v>
      </c>
      <c r="C415" s="464">
        <v>60</v>
      </c>
      <c r="D415" s="464">
        <v>162</v>
      </c>
      <c r="E415" s="464">
        <v>17</v>
      </c>
      <c r="F415" s="464">
        <v>46</v>
      </c>
      <c r="G415" s="464">
        <v>43</v>
      </c>
      <c r="H415" s="464">
        <v>116</v>
      </c>
      <c r="I415" s="463" t="s">
        <v>3257</v>
      </c>
      <c r="J415" s="463" t="s">
        <v>458</v>
      </c>
    </row>
    <row r="416" spans="1:10" s="384" customFormat="1" ht="31.5" hidden="1" x14ac:dyDescent="0.2">
      <c r="A416" s="462">
        <v>4</v>
      </c>
      <c r="B416" s="463" t="s">
        <v>461</v>
      </c>
      <c r="C416" s="464">
        <v>21</v>
      </c>
      <c r="D416" s="464">
        <v>84</v>
      </c>
      <c r="E416" s="464">
        <v>21</v>
      </c>
      <c r="F416" s="464">
        <v>84</v>
      </c>
      <c r="G416" s="464"/>
      <c r="H416" s="464"/>
      <c r="I416" s="463" t="s">
        <v>3079</v>
      </c>
      <c r="J416" s="463" t="s">
        <v>3080</v>
      </c>
    </row>
    <row r="417" spans="1:10" s="384" customFormat="1" ht="63" hidden="1" x14ac:dyDescent="0.2">
      <c r="A417" s="462">
        <v>5</v>
      </c>
      <c r="B417" s="463" t="s">
        <v>462</v>
      </c>
      <c r="C417" s="464">
        <v>294</v>
      </c>
      <c r="D417" s="464">
        <v>1405</v>
      </c>
      <c r="E417" s="464">
        <v>148</v>
      </c>
      <c r="F417" s="464">
        <v>716</v>
      </c>
      <c r="G417" s="464">
        <v>146</v>
      </c>
      <c r="H417" s="464">
        <v>689</v>
      </c>
      <c r="I417" s="463" t="s">
        <v>3258</v>
      </c>
      <c r="J417" s="463" t="s">
        <v>458</v>
      </c>
    </row>
    <row r="418" spans="1:10" s="384" customFormat="1" ht="110.25" hidden="1" x14ac:dyDescent="0.2">
      <c r="A418" s="462">
        <v>6</v>
      </c>
      <c r="B418" s="463" t="s">
        <v>463</v>
      </c>
      <c r="C418" s="464">
        <v>103</v>
      </c>
      <c r="D418" s="464">
        <v>282</v>
      </c>
      <c r="E418" s="464">
        <v>31</v>
      </c>
      <c r="F418" s="464">
        <v>73</v>
      </c>
      <c r="G418" s="464">
        <v>72</v>
      </c>
      <c r="H418" s="464">
        <v>209</v>
      </c>
      <c r="I418" s="463" t="s">
        <v>3259</v>
      </c>
      <c r="J418" s="463" t="s">
        <v>458</v>
      </c>
    </row>
    <row r="419" spans="1:10" s="384" customFormat="1" ht="63" hidden="1" x14ac:dyDescent="0.2">
      <c r="A419" s="462">
        <v>7</v>
      </c>
      <c r="B419" s="463" t="s">
        <v>464</v>
      </c>
      <c r="C419" s="464">
        <v>401</v>
      </c>
      <c r="D419" s="464">
        <v>1304</v>
      </c>
      <c r="E419" s="464"/>
      <c r="F419" s="464"/>
      <c r="G419" s="464">
        <v>401</v>
      </c>
      <c r="H419" s="464">
        <v>1304</v>
      </c>
      <c r="I419" s="463" t="s">
        <v>465</v>
      </c>
      <c r="J419" s="463" t="s">
        <v>458</v>
      </c>
    </row>
    <row r="420" spans="1:10" s="384" customFormat="1" ht="63" hidden="1" x14ac:dyDescent="0.2">
      <c r="A420" s="462">
        <v>8</v>
      </c>
      <c r="B420" s="463" t="s">
        <v>466</v>
      </c>
      <c r="C420" s="464">
        <v>77</v>
      </c>
      <c r="D420" s="464">
        <v>259</v>
      </c>
      <c r="E420" s="464">
        <v>4</v>
      </c>
      <c r="F420" s="464">
        <v>4</v>
      </c>
      <c r="G420" s="464">
        <v>73</v>
      </c>
      <c r="H420" s="464">
        <v>255</v>
      </c>
      <c r="I420" s="463" t="s">
        <v>3260</v>
      </c>
      <c r="J420" s="463" t="s">
        <v>2491</v>
      </c>
    </row>
    <row r="421" spans="1:10" s="384" customFormat="1" ht="78.75" hidden="1" x14ac:dyDescent="0.2">
      <c r="A421" s="462">
        <v>9</v>
      </c>
      <c r="B421" s="463" t="s">
        <v>467</v>
      </c>
      <c r="C421" s="464">
        <v>176</v>
      </c>
      <c r="D421" s="464">
        <v>704</v>
      </c>
      <c r="E421" s="464">
        <v>75</v>
      </c>
      <c r="F421" s="464">
        <v>300</v>
      </c>
      <c r="G421" s="464">
        <v>101</v>
      </c>
      <c r="H421" s="464">
        <v>404</v>
      </c>
      <c r="I421" s="463" t="s">
        <v>3261</v>
      </c>
      <c r="J421" s="463" t="s">
        <v>458</v>
      </c>
    </row>
    <row r="422" spans="1:10" s="384" customFormat="1" ht="63" hidden="1" x14ac:dyDescent="0.2">
      <c r="A422" s="462">
        <v>10</v>
      </c>
      <c r="B422" s="463" t="s">
        <v>468</v>
      </c>
      <c r="C422" s="464">
        <v>146</v>
      </c>
      <c r="D422" s="464">
        <v>384</v>
      </c>
      <c r="E422" s="464"/>
      <c r="F422" s="464"/>
      <c r="G422" s="464">
        <v>146</v>
      </c>
      <c r="H422" s="464">
        <v>384</v>
      </c>
      <c r="I422" s="463" t="s">
        <v>469</v>
      </c>
      <c r="J422" s="463" t="s">
        <v>458</v>
      </c>
    </row>
    <row r="423" spans="1:10" s="384" customFormat="1" ht="31.5" hidden="1" x14ac:dyDescent="0.2">
      <c r="A423" s="462">
        <v>11</v>
      </c>
      <c r="B423" s="463" t="s">
        <v>470</v>
      </c>
      <c r="C423" s="464">
        <v>44</v>
      </c>
      <c r="D423" s="464">
        <v>206</v>
      </c>
      <c r="E423" s="464"/>
      <c r="F423" s="464"/>
      <c r="G423" s="464">
        <v>44</v>
      </c>
      <c r="H423" s="464">
        <v>206</v>
      </c>
      <c r="I423" s="463" t="s">
        <v>3085</v>
      </c>
      <c r="J423" s="463" t="s">
        <v>3080</v>
      </c>
    </row>
    <row r="424" spans="1:10" s="384" customFormat="1" ht="47.25" hidden="1" x14ac:dyDescent="0.2">
      <c r="A424" s="462">
        <v>12</v>
      </c>
      <c r="B424" s="463" t="s">
        <v>471</v>
      </c>
      <c r="C424" s="464">
        <v>32</v>
      </c>
      <c r="D424" s="464">
        <v>143</v>
      </c>
      <c r="E424" s="464">
        <v>32</v>
      </c>
      <c r="F424" s="464">
        <v>143</v>
      </c>
      <c r="G424" s="464"/>
      <c r="H424" s="464"/>
      <c r="I424" s="463" t="s">
        <v>3262</v>
      </c>
      <c r="J424" s="463" t="s">
        <v>458</v>
      </c>
    </row>
    <row r="425" spans="1:10" s="384" customFormat="1" x14ac:dyDescent="0.2">
      <c r="A425" s="457">
        <v>4</v>
      </c>
      <c r="B425" s="458" t="s">
        <v>956</v>
      </c>
      <c r="C425" s="383">
        <v>1352</v>
      </c>
      <c r="D425" s="383">
        <v>5343</v>
      </c>
      <c r="E425" s="383" t="s">
        <v>3263</v>
      </c>
      <c r="F425" s="383">
        <v>1963</v>
      </c>
      <c r="G425" s="383" t="s">
        <v>3264</v>
      </c>
      <c r="H425" s="383">
        <v>3380</v>
      </c>
      <c r="I425" s="458"/>
      <c r="J425" s="458"/>
    </row>
    <row r="426" spans="1:10" s="384" customFormat="1" hidden="1" x14ac:dyDescent="0.25">
      <c r="A426" s="469">
        <v>1</v>
      </c>
      <c r="B426" s="470" t="s">
        <v>2496</v>
      </c>
      <c r="C426" s="471" t="s">
        <v>2575</v>
      </c>
      <c r="D426" s="471" t="s">
        <v>3265</v>
      </c>
      <c r="E426" s="471" t="s">
        <v>2499</v>
      </c>
      <c r="F426" s="471" t="s">
        <v>2500</v>
      </c>
      <c r="G426" s="471" t="s">
        <v>2561</v>
      </c>
      <c r="H426" s="471" t="s">
        <v>2716</v>
      </c>
      <c r="I426" s="471"/>
      <c r="J426" s="471"/>
    </row>
    <row r="427" spans="1:10" s="384" customFormat="1" hidden="1" x14ac:dyDescent="0.25">
      <c r="A427" s="472"/>
      <c r="B427" s="473" t="s">
        <v>2503</v>
      </c>
      <c r="C427" s="406" t="s">
        <v>2504</v>
      </c>
      <c r="D427" s="406" t="s">
        <v>2508</v>
      </c>
      <c r="E427" s="406" t="s">
        <v>2506</v>
      </c>
      <c r="F427" s="406" t="s">
        <v>2506</v>
      </c>
      <c r="G427" s="406" t="s">
        <v>2504</v>
      </c>
      <c r="H427" s="406" t="s">
        <v>2508</v>
      </c>
      <c r="I427" s="474" t="s">
        <v>1023</v>
      </c>
      <c r="J427" s="474" t="s">
        <v>320</v>
      </c>
    </row>
    <row r="428" spans="1:10" s="384" customFormat="1" ht="31.5" hidden="1" x14ac:dyDescent="0.25">
      <c r="A428" s="472"/>
      <c r="B428" s="473" t="s">
        <v>2507</v>
      </c>
      <c r="C428" s="406" t="s">
        <v>2511</v>
      </c>
      <c r="D428" s="406" t="s">
        <v>2508</v>
      </c>
      <c r="E428" s="406" t="s">
        <v>2509</v>
      </c>
      <c r="F428" s="406" t="s">
        <v>2510</v>
      </c>
      <c r="G428" s="406" t="s">
        <v>2515</v>
      </c>
      <c r="H428" s="406" t="s">
        <v>2512</v>
      </c>
      <c r="I428" s="474" t="s">
        <v>2513</v>
      </c>
      <c r="J428" s="474" t="s">
        <v>320</v>
      </c>
    </row>
    <row r="429" spans="1:10" s="384" customFormat="1" hidden="1" x14ac:dyDescent="0.25">
      <c r="A429" s="472"/>
      <c r="B429" s="473" t="s">
        <v>2514</v>
      </c>
      <c r="C429" s="406" t="s">
        <v>2515</v>
      </c>
      <c r="D429" s="406" t="s">
        <v>2516</v>
      </c>
      <c r="E429" s="406" t="s">
        <v>2506</v>
      </c>
      <c r="F429" s="406" t="s">
        <v>2506</v>
      </c>
      <c r="G429" s="406" t="s">
        <v>2515</v>
      </c>
      <c r="H429" s="406" t="s">
        <v>2516</v>
      </c>
      <c r="I429" s="474" t="s">
        <v>1023</v>
      </c>
      <c r="J429" s="474" t="s">
        <v>320</v>
      </c>
    </row>
    <row r="430" spans="1:10" s="384" customFormat="1" hidden="1" x14ac:dyDescent="0.25">
      <c r="A430" s="472"/>
      <c r="B430" s="473" t="s">
        <v>968</v>
      </c>
      <c r="C430" s="406" t="s">
        <v>2509</v>
      </c>
      <c r="D430" s="406" t="s">
        <v>2515</v>
      </c>
      <c r="E430" s="406" t="s">
        <v>2506</v>
      </c>
      <c r="F430" s="406" t="s">
        <v>2506</v>
      </c>
      <c r="G430" s="406" t="s">
        <v>2509</v>
      </c>
      <c r="H430" s="406" t="s">
        <v>2515</v>
      </c>
      <c r="I430" s="474" t="s">
        <v>2517</v>
      </c>
      <c r="J430" s="474" t="s">
        <v>320</v>
      </c>
    </row>
    <row r="431" spans="1:10" s="384" customFormat="1" hidden="1" x14ac:dyDescent="0.25">
      <c r="A431" s="472"/>
      <c r="B431" s="473" t="s">
        <v>967</v>
      </c>
      <c r="C431" s="406" t="s">
        <v>2515</v>
      </c>
      <c r="D431" s="406" t="s">
        <v>2518</v>
      </c>
      <c r="E431" s="406" t="s">
        <v>2506</v>
      </c>
      <c r="F431" s="406" t="s">
        <v>2506</v>
      </c>
      <c r="G431" s="406" t="s">
        <v>2515</v>
      </c>
      <c r="H431" s="406" t="s">
        <v>2518</v>
      </c>
      <c r="I431" s="474" t="s">
        <v>1023</v>
      </c>
      <c r="J431" s="474" t="s">
        <v>320</v>
      </c>
    </row>
    <row r="432" spans="1:10" s="384" customFormat="1" hidden="1" x14ac:dyDescent="0.25">
      <c r="A432" s="472"/>
      <c r="B432" s="473" t="s">
        <v>969</v>
      </c>
      <c r="C432" s="406" t="s">
        <v>2519</v>
      </c>
      <c r="D432" s="406" t="s">
        <v>2505</v>
      </c>
      <c r="E432" s="406" t="s">
        <v>2509</v>
      </c>
      <c r="F432" s="406" t="s">
        <v>2520</v>
      </c>
      <c r="G432" s="406" t="s">
        <v>2520</v>
      </c>
      <c r="H432" s="406" t="s">
        <v>2510</v>
      </c>
      <c r="I432" s="474" t="s">
        <v>2521</v>
      </c>
      <c r="J432" s="474" t="s">
        <v>320</v>
      </c>
    </row>
    <row r="433" spans="1:10" s="384" customFormat="1" hidden="1" x14ac:dyDescent="0.25">
      <c r="A433" s="472"/>
      <c r="B433" s="473" t="s">
        <v>2522</v>
      </c>
      <c r="C433" s="406" t="s">
        <v>2515</v>
      </c>
      <c r="D433" s="406" t="s">
        <v>2519</v>
      </c>
      <c r="E433" s="406" t="s">
        <v>2506</v>
      </c>
      <c r="F433" s="406" t="s">
        <v>2506</v>
      </c>
      <c r="G433" s="406" t="s">
        <v>2515</v>
      </c>
      <c r="H433" s="406" t="s">
        <v>2519</v>
      </c>
      <c r="I433" s="474" t="s">
        <v>1023</v>
      </c>
      <c r="J433" s="474" t="s">
        <v>320</v>
      </c>
    </row>
    <row r="434" spans="1:10" s="384" customFormat="1" hidden="1" x14ac:dyDescent="0.25">
      <c r="A434" s="472"/>
      <c r="B434" s="473" t="s">
        <v>2523</v>
      </c>
      <c r="C434" s="406" t="s">
        <v>2509</v>
      </c>
      <c r="D434" s="406" t="s">
        <v>2520</v>
      </c>
      <c r="E434" s="406" t="s">
        <v>2506</v>
      </c>
      <c r="F434" s="406" t="s">
        <v>2506</v>
      </c>
      <c r="G434" s="406" t="s">
        <v>2509</v>
      </c>
      <c r="H434" s="406" t="s">
        <v>2520</v>
      </c>
      <c r="I434" s="474" t="s">
        <v>1023</v>
      </c>
      <c r="J434" s="474" t="s">
        <v>320</v>
      </c>
    </row>
    <row r="435" spans="1:10" s="384" customFormat="1" hidden="1" x14ac:dyDescent="0.25">
      <c r="A435" s="472"/>
      <c r="B435" s="473" t="s">
        <v>2525</v>
      </c>
      <c r="C435" s="406" t="s">
        <v>2520</v>
      </c>
      <c r="D435" s="406" t="s">
        <v>2510</v>
      </c>
      <c r="E435" s="406" t="s">
        <v>2515</v>
      </c>
      <c r="F435" s="406" t="s">
        <v>2504</v>
      </c>
      <c r="G435" s="406" t="s">
        <v>2708</v>
      </c>
      <c r="H435" s="406" t="s">
        <v>2708</v>
      </c>
      <c r="I435" s="474" t="s">
        <v>2526</v>
      </c>
      <c r="J435" s="474" t="s">
        <v>320</v>
      </c>
    </row>
    <row r="436" spans="1:10" s="384" customFormat="1" hidden="1" x14ac:dyDescent="0.25">
      <c r="A436" s="472"/>
      <c r="B436" s="473" t="s">
        <v>2527</v>
      </c>
      <c r="C436" s="406" t="s">
        <v>2515</v>
      </c>
      <c r="D436" s="406" t="s">
        <v>2516</v>
      </c>
      <c r="E436" s="406" t="s">
        <v>2509</v>
      </c>
      <c r="F436" s="406" t="s">
        <v>2504</v>
      </c>
      <c r="G436" s="406" t="s">
        <v>2509</v>
      </c>
      <c r="H436" s="406" t="s">
        <v>2519</v>
      </c>
      <c r="I436" s="474" t="s">
        <v>2528</v>
      </c>
      <c r="J436" s="474" t="s">
        <v>320</v>
      </c>
    </row>
    <row r="437" spans="1:10" s="384" customFormat="1" hidden="1" x14ac:dyDescent="0.25">
      <c r="A437" s="472"/>
      <c r="B437" s="473" t="s">
        <v>2529</v>
      </c>
      <c r="C437" s="406" t="s">
        <v>2511</v>
      </c>
      <c r="D437" s="406" t="s">
        <v>2505</v>
      </c>
      <c r="E437" s="406" t="s">
        <v>2506</v>
      </c>
      <c r="F437" s="406" t="s">
        <v>2506</v>
      </c>
      <c r="G437" s="406" t="s">
        <v>2511</v>
      </c>
      <c r="H437" s="406" t="s">
        <v>2505</v>
      </c>
      <c r="I437" s="474" t="s">
        <v>2530</v>
      </c>
      <c r="J437" s="474" t="s">
        <v>320</v>
      </c>
    </row>
    <row r="438" spans="1:10" s="384" customFormat="1" hidden="1" x14ac:dyDescent="0.25">
      <c r="A438" s="472"/>
      <c r="B438" s="473" t="s">
        <v>970</v>
      </c>
      <c r="C438" s="406" t="s">
        <v>2504</v>
      </c>
      <c r="D438" s="406" t="s">
        <v>2505</v>
      </c>
      <c r="E438" s="406" t="s">
        <v>2506</v>
      </c>
      <c r="F438" s="406" t="s">
        <v>2506</v>
      </c>
      <c r="G438" s="406" t="s">
        <v>2504</v>
      </c>
      <c r="H438" s="406" t="s">
        <v>2505</v>
      </c>
      <c r="I438" s="474" t="s">
        <v>1023</v>
      </c>
      <c r="J438" s="474" t="s">
        <v>320</v>
      </c>
    </row>
    <row r="439" spans="1:10" s="384" customFormat="1" hidden="1" x14ac:dyDescent="0.25">
      <c r="A439" s="469">
        <v>2</v>
      </c>
      <c r="B439" s="470" t="s">
        <v>2531</v>
      </c>
      <c r="C439" s="471" t="s">
        <v>2575</v>
      </c>
      <c r="D439" s="471" t="s">
        <v>3154</v>
      </c>
      <c r="E439" s="471" t="s">
        <v>2586</v>
      </c>
      <c r="F439" s="471" t="s">
        <v>3266</v>
      </c>
      <c r="G439" s="471" t="s">
        <v>2545</v>
      </c>
      <c r="H439" s="471" t="s">
        <v>3267</v>
      </c>
      <c r="I439" s="475"/>
      <c r="J439" s="475"/>
    </row>
    <row r="440" spans="1:10" s="384" customFormat="1" hidden="1" x14ac:dyDescent="0.25">
      <c r="A440" s="472"/>
      <c r="B440" s="473" t="s">
        <v>2538</v>
      </c>
      <c r="C440" s="406" t="s">
        <v>2659</v>
      </c>
      <c r="D440" s="406" t="s">
        <v>2635</v>
      </c>
      <c r="E440" s="406" t="s">
        <v>2509</v>
      </c>
      <c r="F440" s="406" t="s">
        <v>3268</v>
      </c>
      <c r="G440" s="406" t="s">
        <v>2545</v>
      </c>
      <c r="H440" s="406" t="s">
        <v>3267</v>
      </c>
      <c r="I440" s="474" t="s">
        <v>2543</v>
      </c>
      <c r="J440" s="474" t="s">
        <v>320</v>
      </c>
    </row>
    <row r="441" spans="1:10" s="384" customFormat="1" hidden="1" x14ac:dyDescent="0.25">
      <c r="A441" s="472"/>
      <c r="B441" s="473" t="s">
        <v>2544</v>
      </c>
      <c r="C441" s="406" t="s">
        <v>2560</v>
      </c>
      <c r="D441" s="406" t="s">
        <v>2582</v>
      </c>
      <c r="E441" s="406" t="s">
        <v>2560</v>
      </c>
      <c r="F441" s="406" t="s">
        <v>2582</v>
      </c>
      <c r="G441" s="406" t="s">
        <v>2506</v>
      </c>
      <c r="H441" s="406" t="s">
        <v>2506</v>
      </c>
      <c r="I441" s="474" t="s">
        <v>2547</v>
      </c>
      <c r="J441" s="474" t="s">
        <v>320</v>
      </c>
    </row>
    <row r="442" spans="1:10" s="384" customFormat="1" hidden="1" x14ac:dyDescent="0.25">
      <c r="A442" s="472"/>
      <c r="B442" s="473" t="s">
        <v>2548</v>
      </c>
      <c r="C442" s="406" t="s">
        <v>2512</v>
      </c>
      <c r="D442" s="406" t="s">
        <v>2549</v>
      </c>
      <c r="E442" s="406" t="s">
        <v>2512</v>
      </c>
      <c r="F442" s="406" t="s">
        <v>2549</v>
      </c>
      <c r="G442" s="406" t="s">
        <v>2506</v>
      </c>
      <c r="H442" s="406" t="s">
        <v>2506</v>
      </c>
      <c r="I442" s="474" t="s">
        <v>2550</v>
      </c>
      <c r="J442" s="474" t="s">
        <v>320</v>
      </c>
    </row>
    <row r="443" spans="1:10" s="384" customFormat="1" hidden="1" x14ac:dyDescent="0.25">
      <c r="A443" s="469">
        <v>3</v>
      </c>
      <c r="B443" s="470" t="s">
        <v>2563</v>
      </c>
      <c r="C443" s="471" t="s">
        <v>3269</v>
      </c>
      <c r="D443" s="471" t="s">
        <v>3270</v>
      </c>
      <c r="E443" s="471" t="s">
        <v>2581</v>
      </c>
      <c r="F443" s="471" t="s">
        <v>3271</v>
      </c>
      <c r="G443" s="471" t="s">
        <v>2573</v>
      </c>
      <c r="H443" s="471" t="s">
        <v>3272</v>
      </c>
      <c r="I443" s="475"/>
      <c r="J443" s="475"/>
    </row>
    <row r="444" spans="1:10" s="384" customFormat="1" hidden="1" x14ac:dyDescent="0.25">
      <c r="A444" s="472"/>
      <c r="B444" s="473" t="s">
        <v>989</v>
      </c>
      <c r="C444" s="406" t="s">
        <v>3273</v>
      </c>
      <c r="D444" s="406" t="s">
        <v>2498</v>
      </c>
      <c r="E444" s="406" t="s">
        <v>2623</v>
      </c>
      <c r="F444" s="406" t="s">
        <v>3115</v>
      </c>
      <c r="G444" s="406" t="s">
        <v>2589</v>
      </c>
      <c r="H444" s="406" t="s">
        <v>3274</v>
      </c>
      <c r="I444" s="474" t="s">
        <v>1023</v>
      </c>
      <c r="J444" s="474" t="s">
        <v>320</v>
      </c>
    </row>
    <row r="445" spans="1:10" s="384" customFormat="1" ht="31.5" hidden="1" x14ac:dyDescent="0.25">
      <c r="A445" s="472"/>
      <c r="B445" s="473" t="s">
        <v>313</v>
      </c>
      <c r="C445" s="406" t="s">
        <v>3110</v>
      </c>
      <c r="D445" s="406" t="s">
        <v>3275</v>
      </c>
      <c r="E445" s="406" t="s">
        <v>2510</v>
      </c>
      <c r="F445" s="406" t="s">
        <v>2536</v>
      </c>
      <c r="G445" s="406" t="s">
        <v>2589</v>
      </c>
      <c r="H445" s="406" t="s">
        <v>2620</v>
      </c>
      <c r="I445" s="474" t="s">
        <v>2576</v>
      </c>
      <c r="J445" s="474" t="s">
        <v>320</v>
      </c>
    </row>
    <row r="446" spans="1:10" s="384" customFormat="1" hidden="1" x14ac:dyDescent="0.25">
      <c r="A446" s="472"/>
      <c r="B446" s="473" t="s">
        <v>2577</v>
      </c>
      <c r="C446" s="406" t="s">
        <v>2511</v>
      </c>
      <c r="D446" s="406" t="s">
        <v>2541</v>
      </c>
      <c r="E446" s="406" t="s">
        <v>2506</v>
      </c>
      <c r="F446" s="406" t="s">
        <v>2506</v>
      </c>
      <c r="G446" s="406" t="s">
        <v>2511</v>
      </c>
      <c r="H446" s="406" t="s">
        <v>2541</v>
      </c>
      <c r="I446" s="474" t="s">
        <v>1023</v>
      </c>
      <c r="J446" s="474" t="s">
        <v>320</v>
      </c>
    </row>
    <row r="447" spans="1:10" s="384" customFormat="1" hidden="1" x14ac:dyDescent="0.25">
      <c r="A447" s="472"/>
      <c r="B447" s="473" t="s">
        <v>3276</v>
      </c>
      <c r="C447" s="406" t="s">
        <v>2504</v>
      </c>
      <c r="D447" s="406" t="s">
        <v>2579</v>
      </c>
      <c r="E447" s="406" t="s">
        <v>2504</v>
      </c>
      <c r="F447" s="406" t="s">
        <v>2579</v>
      </c>
      <c r="G447" s="406" t="s">
        <v>2506</v>
      </c>
      <c r="H447" s="406" t="s">
        <v>2506</v>
      </c>
      <c r="I447" s="474" t="s">
        <v>2580</v>
      </c>
      <c r="J447" s="474" t="s">
        <v>320</v>
      </c>
    </row>
    <row r="448" spans="1:10" s="384" customFormat="1" hidden="1" x14ac:dyDescent="0.25">
      <c r="A448" s="472"/>
      <c r="B448" s="473" t="s">
        <v>310</v>
      </c>
      <c r="C448" s="406" t="s">
        <v>2516</v>
      </c>
      <c r="D448" s="406" t="s">
        <v>3114</v>
      </c>
      <c r="E448" s="406" t="s">
        <v>2506</v>
      </c>
      <c r="F448" s="406" t="s">
        <v>2506</v>
      </c>
      <c r="G448" s="406" t="s">
        <v>2516</v>
      </c>
      <c r="H448" s="406" t="s">
        <v>3114</v>
      </c>
      <c r="I448" s="474" t="s">
        <v>1023</v>
      </c>
      <c r="J448" s="474" t="s">
        <v>320</v>
      </c>
    </row>
    <row r="449" spans="1:10" s="384" customFormat="1" ht="31.5" hidden="1" x14ac:dyDescent="0.25">
      <c r="A449" s="472"/>
      <c r="B449" s="473" t="s">
        <v>312</v>
      </c>
      <c r="C449" s="406" t="s">
        <v>2512</v>
      </c>
      <c r="D449" s="406" t="s">
        <v>2582</v>
      </c>
      <c r="E449" s="476" t="s">
        <v>2519</v>
      </c>
      <c r="F449" s="406" t="s">
        <v>2583</v>
      </c>
      <c r="G449" s="406" t="s">
        <v>2511</v>
      </c>
      <c r="H449" s="406" t="s">
        <v>2572</v>
      </c>
      <c r="I449" s="474" t="s">
        <v>2584</v>
      </c>
      <c r="J449" s="474" t="s">
        <v>320</v>
      </c>
    </row>
    <row r="450" spans="1:10" s="384" customFormat="1" hidden="1" x14ac:dyDescent="0.25">
      <c r="A450" s="472"/>
      <c r="B450" s="473" t="s">
        <v>2585</v>
      </c>
      <c r="C450" s="406" t="s">
        <v>2520</v>
      </c>
      <c r="D450" s="406" t="s">
        <v>2586</v>
      </c>
      <c r="E450" s="476" t="s">
        <v>2506</v>
      </c>
      <c r="F450" s="406" t="s">
        <v>2506</v>
      </c>
      <c r="G450" s="406" t="s">
        <v>2520</v>
      </c>
      <c r="H450" s="406" t="s">
        <v>2586</v>
      </c>
      <c r="I450" s="474" t="s">
        <v>1023</v>
      </c>
      <c r="J450" s="474" t="s">
        <v>320</v>
      </c>
    </row>
    <row r="451" spans="1:10" s="384" customFormat="1" ht="31.5" hidden="1" x14ac:dyDescent="0.25">
      <c r="A451" s="472"/>
      <c r="B451" s="473" t="s">
        <v>2587</v>
      </c>
      <c r="C451" s="406" t="s">
        <v>2511</v>
      </c>
      <c r="D451" s="406" t="s">
        <v>2570</v>
      </c>
      <c r="E451" s="476" t="s">
        <v>2506</v>
      </c>
      <c r="F451" s="406" t="s">
        <v>2506</v>
      </c>
      <c r="G451" s="406" t="s">
        <v>2511</v>
      </c>
      <c r="H451" s="406" t="s">
        <v>2570</v>
      </c>
      <c r="I451" s="474" t="s">
        <v>2584</v>
      </c>
      <c r="J451" s="474" t="s">
        <v>320</v>
      </c>
    </row>
    <row r="452" spans="1:10" s="384" customFormat="1" hidden="1" x14ac:dyDescent="0.25">
      <c r="A452" s="472"/>
      <c r="B452" s="473" t="s">
        <v>2588</v>
      </c>
      <c r="C452" s="406" t="s">
        <v>2520</v>
      </c>
      <c r="D452" s="406" t="s">
        <v>2500</v>
      </c>
      <c r="E452" s="476" t="s">
        <v>2506</v>
      </c>
      <c r="F452" s="406" t="s">
        <v>2506</v>
      </c>
      <c r="G452" s="406" t="s">
        <v>2520</v>
      </c>
      <c r="H452" s="406" t="s">
        <v>2500</v>
      </c>
      <c r="I452" s="474" t="s">
        <v>1023</v>
      </c>
      <c r="J452" s="474" t="s">
        <v>320</v>
      </c>
    </row>
    <row r="453" spans="1:10" s="384" customFormat="1" ht="31.5" hidden="1" x14ac:dyDescent="0.25">
      <c r="A453" s="472"/>
      <c r="B453" s="473" t="s">
        <v>314</v>
      </c>
      <c r="C453" s="406" t="s">
        <v>2505</v>
      </c>
      <c r="D453" s="406" t="s">
        <v>2539</v>
      </c>
      <c r="E453" s="476" t="s">
        <v>2520</v>
      </c>
      <c r="F453" s="406" t="s">
        <v>2508</v>
      </c>
      <c r="G453" s="406" t="s">
        <v>2510</v>
      </c>
      <c r="H453" s="406" t="s">
        <v>2545</v>
      </c>
      <c r="I453" s="474" t="s">
        <v>2590</v>
      </c>
      <c r="J453" s="474" t="s">
        <v>320</v>
      </c>
    </row>
    <row r="454" spans="1:10" s="384" customFormat="1" hidden="1" x14ac:dyDescent="0.25">
      <c r="A454" s="469">
        <v>4</v>
      </c>
      <c r="B454" s="470" t="s">
        <v>2591</v>
      </c>
      <c r="C454" s="471" t="s">
        <v>3115</v>
      </c>
      <c r="D454" s="471" t="s">
        <v>3277</v>
      </c>
      <c r="E454" s="477" t="s">
        <v>2637</v>
      </c>
      <c r="F454" s="471" t="s">
        <v>2686</v>
      </c>
      <c r="G454" s="471" t="s">
        <v>2634</v>
      </c>
      <c r="H454" s="471" t="s">
        <v>3278</v>
      </c>
      <c r="I454" s="475"/>
      <c r="J454" s="475"/>
    </row>
    <row r="455" spans="1:10" s="384" customFormat="1" hidden="1" x14ac:dyDescent="0.25">
      <c r="A455" s="472"/>
      <c r="B455" s="473" t="s">
        <v>3279</v>
      </c>
      <c r="C455" s="406" t="s">
        <v>2545</v>
      </c>
      <c r="D455" s="406" t="s">
        <v>3131</v>
      </c>
      <c r="E455" s="476" t="s">
        <v>2506</v>
      </c>
      <c r="F455" s="406" t="s">
        <v>2506</v>
      </c>
      <c r="G455" s="406" t="s">
        <v>2545</v>
      </c>
      <c r="H455" s="406" t="s">
        <v>3131</v>
      </c>
      <c r="I455" s="474" t="s">
        <v>2599</v>
      </c>
      <c r="J455" s="474" t="s">
        <v>320</v>
      </c>
    </row>
    <row r="456" spans="1:10" s="384" customFormat="1" hidden="1" x14ac:dyDescent="0.25">
      <c r="A456" s="472"/>
      <c r="B456" s="473" t="s">
        <v>981</v>
      </c>
      <c r="C456" s="406" t="s">
        <v>2594</v>
      </c>
      <c r="D456" s="406" t="s">
        <v>2620</v>
      </c>
      <c r="E456" s="476" t="s">
        <v>2506</v>
      </c>
      <c r="F456" s="406" t="s">
        <v>2506</v>
      </c>
      <c r="G456" s="406" t="s">
        <v>2594</v>
      </c>
      <c r="H456" s="406" t="s">
        <v>2620</v>
      </c>
      <c r="I456" s="474" t="s">
        <v>2601</v>
      </c>
      <c r="J456" s="474" t="s">
        <v>320</v>
      </c>
    </row>
    <row r="457" spans="1:10" s="384" customFormat="1" hidden="1" x14ac:dyDescent="0.25">
      <c r="A457" s="472"/>
      <c r="B457" s="473" t="s">
        <v>2602</v>
      </c>
      <c r="C457" s="406" t="s">
        <v>2512</v>
      </c>
      <c r="D457" s="406" t="s">
        <v>3119</v>
      </c>
      <c r="E457" s="476" t="s">
        <v>2499</v>
      </c>
      <c r="F457" s="406" t="s">
        <v>2583</v>
      </c>
      <c r="G457" s="406" t="s">
        <v>2524</v>
      </c>
      <c r="H457" s="406" t="s">
        <v>2499</v>
      </c>
      <c r="I457" s="474" t="s">
        <v>1023</v>
      </c>
      <c r="J457" s="474" t="s">
        <v>320</v>
      </c>
    </row>
    <row r="458" spans="1:10" s="384" customFormat="1" hidden="1" x14ac:dyDescent="0.25">
      <c r="A458" s="472"/>
      <c r="B458" s="473" t="s">
        <v>2603</v>
      </c>
      <c r="C458" s="406" t="s">
        <v>2504</v>
      </c>
      <c r="D458" s="406" t="s">
        <v>2541</v>
      </c>
      <c r="E458" s="476" t="s">
        <v>2506</v>
      </c>
      <c r="F458" s="406" t="s">
        <v>2506</v>
      </c>
      <c r="G458" s="406" t="s">
        <v>2504</v>
      </c>
      <c r="H458" s="406" t="s">
        <v>2541</v>
      </c>
      <c r="I458" s="474" t="s">
        <v>1023</v>
      </c>
      <c r="J458" s="474" t="s">
        <v>320</v>
      </c>
    </row>
    <row r="459" spans="1:10" s="384" customFormat="1" ht="31.5" hidden="1" x14ac:dyDescent="0.25">
      <c r="A459" s="472"/>
      <c r="B459" s="473" t="s">
        <v>980</v>
      </c>
      <c r="C459" s="406" t="s">
        <v>2511</v>
      </c>
      <c r="D459" s="406" t="s">
        <v>2541</v>
      </c>
      <c r="E459" s="476" t="s">
        <v>2524</v>
      </c>
      <c r="F459" s="406" t="s">
        <v>2594</v>
      </c>
      <c r="G459" s="406" t="s">
        <v>2524</v>
      </c>
      <c r="H459" s="406" t="s">
        <v>2510</v>
      </c>
      <c r="I459" s="474" t="s">
        <v>2605</v>
      </c>
      <c r="J459" s="474" t="s">
        <v>320</v>
      </c>
    </row>
    <row r="460" spans="1:10" s="384" customFormat="1" hidden="1" x14ac:dyDescent="0.25">
      <c r="A460" s="472"/>
      <c r="B460" s="473" t="s">
        <v>2606</v>
      </c>
      <c r="C460" s="406" t="s">
        <v>2511</v>
      </c>
      <c r="D460" s="406" t="s">
        <v>2607</v>
      </c>
      <c r="E460" s="476" t="s">
        <v>2511</v>
      </c>
      <c r="F460" s="406" t="s">
        <v>2607</v>
      </c>
      <c r="G460" s="406" t="s">
        <v>2506</v>
      </c>
      <c r="H460" s="406" t="s">
        <v>2506</v>
      </c>
      <c r="I460" s="474" t="s">
        <v>2608</v>
      </c>
      <c r="J460" s="474" t="s">
        <v>320</v>
      </c>
    </row>
    <row r="461" spans="1:10" s="384" customFormat="1" hidden="1" x14ac:dyDescent="0.25">
      <c r="A461" s="469">
        <v>5</v>
      </c>
      <c r="B461" s="470" t="s">
        <v>2609</v>
      </c>
      <c r="C461" s="471" t="s">
        <v>2668</v>
      </c>
      <c r="D461" s="471" t="s">
        <v>3280</v>
      </c>
      <c r="E461" s="477" t="s">
        <v>3109</v>
      </c>
      <c r="F461" s="471" t="s">
        <v>3281</v>
      </c>
      <c r="G461" s="471" t="s">
        <v>2579</v>
      </c>
      <c r="H461" s="471" t="s">
        <v>3282</v>
      </c>
      <c r="I461" s="475"/>
      <c r="J461" s="475"/>
    </row>
    <row r="462" spans="1:10" s="384" customFormat="1" hidden="1" x14ac:dyDescent="0.25">
      <c r="A462" s="472"/>
      <c r="B462" s="473" t="s">
        <v>2615</v>
      </c>
      <c r="C462" s="406" t="s">
        <v>2510</v>
      </c>
      <c r="D462" s="406" t="s">
        <v>2500</v>
      </c>
      <c r="E462" s="476" t="s">
        <v>2506</v>
      </c>
      <c r="F462" s="406" t="s">
        <v>2506</v>
      </c>
      <c r="G462" s="406" t="s">
        <v>2510</v>
      </c>
      <c r="H462" s="406" t="s">
        <v>2500</v>
      </c>
      <c r="I462" s="474" t="s">
        <v>1023</v>
      </c>
      <c r="J462" s="474" t="s">
        <v>320</v>
      </c>
    </row>
    <row r="463" spans="1:10" s="384" customFormat="1" ht="31.5" hidden="1" x14ac:dyDescent="0.25">
      <c r="A463" s="472"/>
      <c r="B463" s="473" t="s">
        <v>2616</v>
      </c>
      <c r="C463" s="406" t="s">
        <v>2607</v>
      </c>
      <c r="D463" s="406" t="s">
        <v>2667</v>
      </c>
      <c r="E463" s="476" t="s">
        <v>2607</v>
      </c>
      <c r="F463" s="406" t="s">
        <v>2667</v>
      </c>
      <c r="G463" s="406" t="s">
        <v>2506</v>
      </c>
      <c r="H463" s="406" t="s">
        <v>2506</v>
      </c>
      <c r="I463" s="474" t="s">
        <v>2618</v>
      </c>
      <c r="J463" s="474" t="s">
        <v>320</v>
      </c>
    </row>
    <row r="464" spans="1:10" s="384" customFormat="1" hidden="1" x14ac:dyDescent="0.25">
      <c r="A464" s="472"/>
      <c r="B464" s="473" t="s">
        <v>2619</v>
      </c>
      <c r="C464" s="406" t="s">
        <v>2594</v>
      </c>
      <c r="D464" s="406" t="s">
        <v>2568</v>
      </c>
      <c r="E464" s="476" t="s">
        <v>2506</v>
      </c>
      <c r="F464" s="406" t="s">
        <v>2506</v>
      </c>
      <c r="G464" s="406" t="s">
        <v>2594</v>
      </c>
      <c r="H464" s="406" t="s">
        <v>2568</v>
      </c>
      <c r="I464" s="474" t="s">
        <v>1023</v>
      </c>
      <c r="J464" s="474" t="s">
        <v>320</v>
      </c>
    </row>
    <row r="465" spans="1:10" s="384" customFormat="1" hidden="1" x14ac:dyDescent="0.25">
      <c r="A465" s="472"/>
      <c r="B465" s="473" t="s">
        <v>2621</v>
      </c>
      <c r="C465" s="406" t="s">
        <v>2519</v>
      </c>
      <c r="D465" s="406" t="s">
        <v>2598</v>
      </c>
      <c r="E465" s="476" t="s">
        <v>2519</v>
      </c>
      <c r="F465" s="406" t="s">
        <v>2598</v>
      </c>
      <c r="G465" s="406" t="s">
        <v>2506</v>
      </c>
      <c r="H465" s="406" t="s">
        <v>2506</v>
      </c>
      <c r="I465" s="474" t="s">
        <v>1023</v>
      </c>
      <c r="J465" s="474" t="s">
        <v>320</v>
      </c>
    </row>
    <row r="466" spans="1:10" s="384" customFormat="1" hidden="1" x14ac:dyDescent="0.25">
      <c r="A466" s="472"/>
      <c r="B466" s="473" t="s">
        <v>2622</v>
      </c>
      <c r="C466" s="406" t="s">
        <v>2520</v>
      </c>
      <c r="D466" s="406" t="s">
        <v>2555</v>
      </c>
      <c r="E466" s="476" t="s">
        <v>2506</v>
      </c>
      <c r="F466" s="406" t="s">
        <v>2506</v>
      </c>
      <c r="G466" s="406" t="s">
        <v>2520</v>
      </c>
      <c r="H466" s="406" t="s">
        <v>2555</v>
      </c>
      <c r="I466" s="474" t="s">
        <v>1023</v>
      </c>
      <c r="J466" s="474" t="s">
        <v>320</v>
      </c>
    </row>
    <row r="467" spans="1:10" s="384" customFormat="1" hidden="1" x14ac:dyDescent="0.25">
      <c r="A467" s="472"/>
      <c r="B467" s="473" t="s">
        <v>2624</v>
      </c>
      <c r="C467" s="406" t="s">
        <v>2518</v>
      </c>
      <c r="D467" s="406" t="s">
        <v>2625</v>
      </c>
      <c r="E467" s="476" t="s">
        <v>2506</v>
      </c>
      <c r="F467" s="406" t="s">
        <v>2506</v>
      </c>
      <c r="G467" s="406" t="s">
        <v>2518</v>
      </c>
      <c r="H467" s="406" t="s">
        <v>2625</v>
      </c>
      <c r="I467" s="474" t="s">
        <v>1023</v>
      </c>
      <c r="J467" s="474" t="s">
        <v>320</v>
      </c>
    </row>
    <row r="468" spans="1:10" s="384" customFormat="1" ht="31.5" hidden="1" x14ac:dyDescent="0.25">
      <c r="A468" s="472"/>
      <c r="B468" s="473" t="s">
        <v>972</v>
      </c>
      <c r="C468" s="406" t="s">
        <v>2586</v>
      </c>
      <c r="D468" s="406" t="s">
        <v>2617</v>
      </c>
      <c r="E468" s="476" t="s">
        <v>2586</v>
      </c>
      <c r="F468" s="406" t="s">
        <v>2617</v>
      </c>
      <c r="G468" s="406" t="s">
        <v>2506</v>
      </c>
      <c r="H468" s="406" t="s">
        <v>2506</v>
      </c>
      <c r="I468" s="474" t="s">
        <v>2626</v>
      </c>
      <c r="J468" s="474" t="s">
        <v>320</v>
      </c>
    </row>
    <row r="469" spans="1:10" s="384" customFormat="1" ht="31.5" hidden="1" x14ac:dyDescent="0.25">
      <c r="A469" s="472"/>
      <c r="B469" s="473" t="s">
        <v>2627</v>
      </c>
      <c r="C469" s="406" t="s">
        <v>2594</v>
      </c>
      <c r="D469" s="406" t="s">
        <v>2632</v>
      </c>
      <c r="E469" s="476" t="s">
        <v>2510</v>
      </c>
      <c r="F469" s="406" t="s">
        <v>2629</v>
      </c>
      <c r="G469" s="406" t="s">
        <v>2519</v>
      </c>
      <c r="H469" s="406" t="s">
        <v>2545</v>
      </c>
      <c r="I469" s="474" t="s">
        <v>2630</v>
      </c>
      <c r="J469" s="474" t="s">
        <v>320</v>
      </c>
    </row>
    <row r="470" spans="1:10" s="384" customFormat="1" hidden="1" x14ac:dyDescent="0.25">
      <c r="A470" s="469">
        <v>6</v>
      </c>
      <c r="B470" s="470" t="s">
        <v>2631</v>
      </c>
      <c r="C470" s="471" t="s">
        <v>2592</v>
      </c>
      <c r="D470" s="471" t="s">
        <v>3283</v>
      </c>
      <c r="E470" s="477" t="s">
        <v>2519</v>
      </c>
      <c r="F470" s="471" t="s">
        <v>3284</v>
      </c>
      <c r="G470" s="471" t="s">
        <v>2595</v>
      </c>
      <c r="H470" s="471" t="s">
        <v>3285</v>
      </c>
      <c r="I470" s="475"/>
      <c r="J470" s="475"/>
    </row>
    <row r="471" spans="1:10" s="384" customFormat="1" hidden="1" x14ac:dyDescent="0.25">
      <c r="A471" s="472"/>
      <c r="B471" s="473" t="s">
        <v>2636</v>
      </c>
      <c r="C471" s="406" t="s">
        <v>2508</v>
      </c>
      <c r="D471" s="406" t="s">
        <v>2556</v>
      </c>
      <c r="E471" s="476" t="s">
        <v>2506</v>
      </c>
      <c r="F471" s="406" t="s">
        <v>2506</v>
      </c>
      <c r="G471" s="406" t="s">
        <v>2508</v>
      </c>
      <c r="H471" s="406" t="s">
        <v>2556</v>
      </c>
      <c r="I471" s="474" t="s">
        <v>1023</v>
      </c>
      <c r="J471" s="474" t="s">
        <v>320</v>
      </c>
    </row>
    <row r="472" spans="1:10" s="384" customFormat="1" hidden="1" x14ac:dyDescent="0.25">
      <c r="A472" s="472"/>
      <c r="B472" s="473" t="s">
        <v>2639</v>
      </c>
      <c r="C472" s="406" t="s">
        <v>2515</v>
      </c>
      <c r="D472" s="406" t="s">
        <v>2572</v>
      </c>
      <c r="E472" s="476" t="s">
        <v>2506</v>
      </c>
      <c r="F472" s="406" t="s">
        <v>2506</v>
      </c>
      <c r="G472" s="406" t="s">
        <v>2515</v>
      </c>
      <c r="H472" s="406" t="s">
        <v>2572</v>
      </c>
      <c r="I472" s="474" t="s">
        <v>1023</v>
      </c>
      <c r="J472" s="474" t="s">
        <v>320</v>
      </c>
    </row>
    <row r="473" spans="1:10" s="384" customFormat="1" ht="31.5" hidden="1" x14ac:dyDescent="0.25">
      <c r="A473" s="472"/>
      <c r="B473" s="473" t="s">
        <v>2640</v>
      </c>
      <c r="C473" s="406" t="s">
        <v>2594</v>
      </c>
      <c r="D473" s="406" t="s">
        <v>3286</v>
      </c>
      <c r="E473" s="476" t="s">
        <v>2506</v>
      </c>
      <c r="F473" s="406" t="s">
        <v>2506</v>
      </c>
      <c r="G473" s="406" t="s">
        <v>2594</v>
      </c>
      <c r="H473" s="406" t="s">
        <v>3286</v>
      </c>
      <c r="I473" s="474" t="s">
        <v>2642</v>
      </c>
      <c r="J473" s="474" t="s">
        <v>320</v>
      </c>
    </row>
    <row r="474" spans="1:10" s="384" customFormat="1" hidden="1" x14ac:dyDescent="0.25">
      <c r="A474" s="472"/>
      <c r="B474" s="473" t="s">
        <v>2643</v>
      </c>
      <c r="C474" s="406" t="s">
        <v>2505</v>
      </c>
      <c r="D474" s="406" t="s">
        <v>2685</v>
      </c>
      <c r="E474" s="476" t="s">
        <v>2519</v>
      </c>
      <c r="F474" s="406" t="s">
        <v>3284</v>
      </c>
      <c r="G474" s="406" t="s">
        <v>2519</v>
      </c>
      <c r="H474" s="406" t="s">
        <v>2654</v>
      </c>
      <c r="I474" s="474" t="s">
        <v>1023</v>
      </c>
      <c r="J474" s="474" t="s">
        <v>320</v>
      </c>
    </row>
    <row r="475" spans="1:10" s="384" customFormat="1" hidden="1" x14ac:dyDescent="0.25">
      <c r="A475" s="472"/>
      <c r="B475" s="473" t="s">
        <v>1982</v>
      </c>
      <c r="C475" s="406" t="s">
        <v>2555</v>
      </c>
      <c r="D475" s="406" t="s">
        <v>3287</v>
      </c>
      <c r="E475" s="476" t="s">
        <v>2506</v>
      </c>
      <c r="F475" s="406" t="s">
        <v>2506</v>
      </c>
      <c r="G475" s="406" t="s">
        <v>2555</v>
      </c>
      <c r="H475" s="406" t="s">
        <v>3287</v>
      </c>
      <c r="I475" s="474" t="s">
        <v>1023</v>
      </c>
      <c r="J475" s="474" t="s">
        <v>320</v>
      </c>
    </row>
    <row r="476" spans="1:10" s="384" customFormat="1" hidden="1" x14ac:dyDescent="0.25">
      <c r="A476" s="469">
        <v>7</v>
      </c>
      <c r="B476" s="470" t="s">
        <v>2646</v>
      </c>
      <c r="C476" s="471" t="s">
        <v>3103</v>
      </c>
      <c r="D476" s="471" t="s">
        <v>3288</v>
      </c>
      <c r="E476" s="477" t="s">
        <v>2583</v>
      </c>
      <c r="F476" s="471" t="s">
        <v>3289</v>
      </c>
      <c r="G476" s="471" t="s">
        <v>2552</v>
      </c>
      <c r="H476" s="471" t="s">
        <v>2649</v>
      </c>
      <c r="I476" s="475"/>
      <c r="J476" s="475"/>
    </row>
    <row r="477" spans="1:10" s="384" customFormat="1" hidden="1" x14ac:dyDescent="0.25">
      <c r="A477" s="472"/>
      <c r="B477" s="473" t="s">
        <v>2650</v>
      </c>
      <c r="C477" s="406" t="s">
        <v>2518</v>
      </c>
      <c r="D477" s="406" t="s">
        <v>2575</v>
      </c>
      <c r="E477" s="476" t="s">
        <v>2506</v>
      </c>
      <c r="F477" s="406" t="s">
        <v>2506</v>
      </c>
      <c r="G477" s="406" t="s">
        <v>2518</v>
      </c>
      <c r="H477" s="406" t="s">
        <v>2575</v>
      </c>
      <c r="I477" s="474" t="s">
        <v>1023</v>
      </c>
      <c r="J477" s="474" t="s">
        <v>320</v>
      </c>
    </row>
    <row r="478" spans="1:10" s="384" customFormat="1" ht="31.5" hidden="1" x14ac:dyDescent="0.25">
      <c r="A478" s="472"/>
      <c r="B478" s="473" t="s">
        <v>978</v>
      </c>
      <c r="C478" s="406" t="s">
        <v>2510</v>
      </c>
      <c r="D478" s="406" t="s">
        <v>2583</v>
      </c>
      <c r="E478" s="476" t="s">
        <v>2524</v>
      </c>
      <c r="F478" s="406" t="s">
        <v>2560</v>
      </c>
      <c r="G478" s="406" t="s">
        <v>2511</v>
      </c>
      <c r="H478" s="406" t="s">
        <v>2589</v>
      </c>
      <c r="I478" s="474" t="s">
        <v>2651</v>
      </c>
      <c r="J478" s="474" t="s">
        <v>320</v>
      </c>
    </row>
    <row r="479" spans="1:10" s="384" customFormat="1" hidden="1" x14ac:dyDescent="0.25">
      <c r="A479" s="472"/>
      <c r="B479" s="473" t="s">
        <v>3132</v>
      </c>
      <c r="C479" s="406" t="s">
        <v>2509</v>
      </c>
      <c r="D479" s="406" t="s">
        <v>2520</v>
      </c>
      <c r="E479" s="476" t="s">
        <v>2506</v>
      </c>
      <c r="F479" s="406" t="s">
        <v>2506</v>
      </c>
      <c r="G479" s="406" t="s">
        <v>2509</v>
      </c>
      <c r="H479" s="406" t="s">
        <v>2520</v>
      </c>
      <c r="I479" s="474" t="s">
        <v>1023</v>
      </c>
      <c r="J479" s="474" t="s">
        <v>320</v>
      </c>
    </row>
    <row r="480" spans="1:10" s="384" customFormat="1" hidden="1" x14ac:dyDescent="0.25">
      <c r="A480" s="472"/>
      <c r="B480" s="473" t="s">
        <v>2653</v>
      </c>
      <c r="C480" s="406" t="s">
        <v>2512</v>
      </c>
      <c r="D480" s="406" t="s">
        <v>2552</v>
      </c>
      <c r="E480" s="476" t="s">
        <v>2506</v>
      </c>
      <c r="F480" s="406" t="s">
        <v>2506</v>
      </c>
      <c r="G480" s="406" t="s">
        <v>2512</v>
      </c>
      <c r="H480" s="406" t="s">
        <v>2552</v>
      </c>
      <c r="I480" s="474" t="s">
        <v>1023</v>
      </c>
      <c r="J480" s="474" t="s">
        <v>320</v>
      </c>
    </row>
    <row r="481" spans="1:10" s="384" customFormat="1" hidden="1" x14ac:dyDescent="0.25">
      <c r="A481" s="472"/>
      <c r="B481" s="473" t="s">
        <v>2655</v>
      </c>
      <c r="C481" s="406" t="s">
        <v>2499</v>
      </c>
      <c r="D481" s="406" t="s">
        <v>2552</v>
      </c>
      <c r="E481" s="476" t="s">
        <v>2499</v>
      </c>
      <c r="F481" s="406" t="s">
        <v>2552</v>
      </c>
      <c r="G481" s="406" t="s">
        <v>2506</v>
      </c>
      <c r="H481" s="406" t="s">
        <v>2506</v>
      </c>
      <c r="I481" s="474" t="s">
        <v>2657</v>
      </c>
      <c r="J481" s="474" t="s">
        <v>320</v>
      </c>
    </row>
    <row r="482" spans="1:10" s="384" customFormat="1" hidden="1" x14ac:dyDescent="0.25">
      <c r="A482" s="472"/>
      <c r="B482" s="473" t="s">
        <v>2658</v>
      </c>
      <c r="C482" s="406" t="s">
        <v>2504</v>
      </c>
      <c r="D482" s="406" t="s">
        <v>2659</v>
      </c>
      <c r="E482" s="476" t="s">
        <v>2506</v>
      </c>
      <c r="F482" s="406" t="s">
        <v>2506</v>
      </c>
      <c r="G482" s="406" t="s">
        <v>2504</v>
      </c>
      <c r="H482" s="406" t="s">
        <v>2659</v>
      </c>
      <c r="I482" s="474" t="s">
        <v>1023</v>
      </c>
      <c r="J482" s="474" t="s">
        <v>320</v>
      </c>
    </row>
    <row r="483" spans="1:10" s="384" customFormat="1" hidden="1" x14ac:dyDescent="0.25">
      <c r="A483" s="472"/>
      <c r="B483" s="473" t="s">
        <v>2660</v>
      </c>
      <c r="C483" s="406" t="s">
        <v>2594</v>
      </c>
      <c r="D483" s="406" t="s">
        <v>2675</v>
      </c>
      <c r="E483" s="476" t="s">
        <v>2594</v>
      </c>
      <c r="F483" s="406" t="s">
        <v>2675</v>
      </c>
      <c r="G483" s="406" t="s">
        <v>2506</v>
      </c>
      <c r="H483" s="406" t="s">
        <v>2506</v>
      </c>
      <c r="I483" s="474" t="s">
        <v>2663</v>
      </c>
      <c r="J483" s="474" t="s">
        <v>320</v>
      </c>
    </row>
    <row r="484" spans="1:10" s="384" customFormat="1" hidden="1" x14ac:dyDescent="0.25">
      <c r="A484" s="469">
        <v>8</v>
      </c>
      <c r="B484" s="470" t="s">
        <v>2664</v>
      </c>
      <c r="C484" s="471" t="s">
        <v>2567</v>
      </c>
      <c r="D484" s="471" t="s">
        <v>3290</v>
      </c>
      <c r="E484" s="477" t="s">
        <v>2625</v>
      </c>
      <c r="F484" s="471" t="s">
        <v>3291</v>
      </c>
      <c r="G484" s="471" t="s">
        <v>3104</v>
      </c>
      <c r="H484" s="471" t="s">
        <v>3292</v>
      </c>
      <c r="I484" s="475"/>
      <c r="J484" s="475"/>
    </row>
    <row r="485" spans="1:10" s="384" customFormat="1" hidden="1" x14ac:dyDescent="0.25">
      <c r="A485" s="472"/>
      <c r="B485" s="473" t="s">
        <v>2670</v>
      </c>
      <c r="C485" s="406" t="s">
        <v>3145</v>
      </c>
      <c r="D485" s="406" t="s">
        <v>3293</v>
      </c>
      <c r="E485" s="476" t="s">
        <v>2625</v>
      </c>
      <c r="F485" s="406" t="s">
        <v>3291</v>
      </c>
      <c r="G485" s="406" t="s">
        <v>2637</v>
      </c>
      <c r="H485" s="406" t="s">
        <v>2672</v>
      </c>
      <c r="I485" s="474" t="s">
        <v>2673</v>
      </c>
      <c r="J485" s="474" t="s">
        <v>320</v>
      </c>
    </row>
    <row r="486" spans="1:10" s="384" customFormat="1" hidden="1" x14ac:dyDescent="0.25">
      <c r="A486" s="472"/>
      <c r="B486" s="473" t="s">
        <v>2674</v>
      </c>
      <c r="C486" s="406" t="s">
        <v>2583</v>
      </c>
      <c r="D486" s="406" t="s">
        <v>2568</v>
      </c>
      <c r="E486" s="476" t="s">
        <v>2506</v>
      </c>
      <c r="F486" s="406" t="s">
        <v>2506</v>
      </c>
      <c r="G486" s="406" t="s">
        <v>2583</v>
      </c>
      <c r="H486" s="406" t="s">
        <v>2568</v>
      </c>
      <c r="I486" s="474" t="s">
        <v>2673</v>
      </c>
      <c r="J486" s="474" t="s">
        <v>320</v>
      </c>
    </row>
    <row r="487" spans="1:10" s="384" customFormat="1" hidden="1" x14ac:dyDescent="0.25">
      <c r="A487" s="472"/>
      <c r="B487" s="473" t="s">
        <v>3294</v>
      </c>
      <c r="C487" s="406" t="s">
        <v>2573</v>
      </c>
      <c r="D487" s="406" t="s">
        <v>3295</v>
      </c>
      <c r="E487" s="476" t="s">
        <v>2506</v>
      </c>
      <c r="F487" s="406" t="s">
        <v>2506</v>
      </c>
      <c r="G487" s="406" t="s">
        <v>2573</v>
      </c>
      <c r="H487" s="406" t="s">
        <v>3295</v>
      </c>
      <c r="I487" s="474" t="s">
        <v>1647</v>
      </c>
      <c r="J487" s="474" t="s">
        <v>320</v>
      </c>
    </row>
    <row r="488" spans="1:10" s="384" customFormat="1" hidden="1" x14ac:dyDescent="0.25">
      <c r="A488" s="469">
        <v>9</v>
      </c>
      <c r="B488" s="470" t="s">
        <v>2678</v>
      </c>
      <c r="C488" s="471" t="s">
        <v>3296</v>
      </c>
      <c r="D488" s="471" t="s">
        <v>3297</v>
      </c>
      <c r="E488" s="477" t="s">
        <v>3298</v>
      </c>
      <c r="F488" s="471" t="s">
        <v>3299</v>
      </c>
      <c r="G488" s="471" t="s">
        <v>3300</v>
      </c>
      <c r="H488" s="471" t="s">
        <v>3301</v>
      </c>
      <c r="I488" s="475"/>
      <c r="J488" s="475"/>
    </row>
    <row r="489" spans="1:10" s="384" customFormat="1" hidden="1" x14ac:dyDescent="0.25">
      <c r="A489" s="472"/>
      <c r="B489" s="473" t="s">
        <v>963</v>
      </c>
      <c r="C489" s="406" t="s">
        <v>2581</v>
      </c>
      <c r="D489" s="406" t="s">
        <v>3302</v>
      </c>
      <c r="E489" s="476" t="s">
        <v>2586</v>
      </c>
      <c r="F489" s="406" t="s">
        <v>2718</v>
      </c>
      <c r="G489" s="406" t="s">
        <v>3110</v>
      </c>
      <c r="H489" s="406" t="s">
        <v>2702</v>
      </c>
      <c r="I489" s="474" t="s">
        <v>2687</v>
      </c>
      <c r="J489" s="474" t="s">
        <v>90</v>
      </c>
    </row>
    <row r="490" spans="1:10" s="384" customFormat="1" hidden="1" x14ac:dyDescent="0.25">
      <c r="A490" s="472"/>
      <c r="B490" s="473" t="s">
        <v>2688</v>
      </c>
      <c r="C490" s="406" t="s">
        <v>2510</v>
      </c>
      <c r="D490" s="406" t="s">
        <v>3303</v>
      </c>
      <c r="E490" s="476" t="s">
        <v>2506</v>
      </c>
      <c r="F490" s="406" t="s">
        <v>2506</v>
      </c>
      <c r="G490" s="406" t="s">
        <v>2510</v>
      </c>
      <c r="H490" s="406" t="s">
        <v>3303</v>
      </c>
      <c r="I490" s="474" t="s">
        <v>1023</v>
      </c>
      <c r="J490" s="474" t="s">
        <v>320</v>
      </c>
    </row>
    <row r="491" spans="1:10" s="384" customFormat="1" hidden="1" x14ac:dyDescent="0.25">
      <c r="A491" s="472"/>
      <c r="B491" s="473" t="s">
        <v>2689</v>
      </c>
      <c r="C491" s="406" t="s">
        <v>2675</v>
      </c>
      <c r="D491" s="406" t="s">
        <v>3304</v>
      </c>
      <c r="E491" s="476" t="s">
        <v>2656</v>
      </c>
      <c r="F491" s="406" t="s">
        <v>2648</v>
      </c>
      <c r="G491" s="406" t="s">
        <v>2656</v>
      </c>
      <c r="H491" s="406" t="s">
        <v>3305</v>
      </c>
      <c r="I491" s="474" t="s">
        <v>2687</v>
      </c>
      <c r="J491" s="474" t="s">
        <v>90</v>
      </c>
    </row>
    <row r="492" spans="1:10" s="384" customFormat="1" hidden="1" x14ac:dyDescent="0.25">
      <c r="A492" s="472"/>
      <c r="B492" s="473" t="s">
        <v>2692</v>
      </c>
      <c r="C492" s="406" t="s">
        <v>3117</v>
      </c>
      <c r="D492" s="406" t="s">
        <v>3306</v>
      </c>
      <c r="E492" s="476" t="s">
        <v>2506</v>
      </c>
      <c r="F492" s="406" t="s">
        <v>2506</v>
      </c>
      <c r="G492" s="406" t="s">
        <v>3117</v>
      </c>
      <c r="H492" s="406" t="s">
        <v>3306</v>
      </c>
      <c r="I492" s="474" t="s">
        <v>1023</v>
      </c>
      <c r="J492" s="474" t="s">
        <v>320</v>
      </c>
    </row>
    <row r="493" spans="1:10" s="384" customFormat="1" hidden="1" x14ac:dyDescent="0.25">
      <c r="A493" s="472"/>
      <c r="B493" s="473" t="s">
        <v>3148</v>
      </c>
      <c r="C493" s="406" t="s">
        <v>2498</v>
      </c>
      <c r="D493" s="406" t="s">
        <v>3307</v>
      </c>
      <c r="E493" s="476" t="s">
        <v>2501</v>
      </c>
      <c r="F493" s="406" t="s">
        <v>3286</v>
      </c>
      <c r="G493" s="406" t="s">
        <v>2644</v>
      </c>
      <c r="H493" s="406" t="s">
        <v>3308</v>
      </c>
      <c r="I493" s="474" t="s">
        <v>591</v>
      </c>
      <c r="J493" s="474" t="s">
        <v>320</v>
      </c>
    </row>
    <row r="494" spans="1:10" s="384" customFormat="1" hidden="1" x14ac:dyDescent="0.25">
      <c r="A494" s="472"/>
      <c r="B494" s="473" t="s">
        <v>2699</v>
      </c>
      <c r="C494" s="406" t="s">
        <v>2623</v>
      </c>
      <c r="D494" s="406" t="s">
        <v>2668</v>
      </c>
      <c r="E494" s="476" t="s">
        <v>2506</v>
      </c>
      <c r="F494" s="406" t="s">
        <v>2506</v>
      </c>
      <c r="G494" s="406" t="s">
        <v>2623</v>
      </c>
      <c r="H494" s="406" t="s">
        <v>2668</v>
      </c>
      <c r="I494" s="474" t="s">
        <v>1023</v>
      </c>
      <c r="J494" s="474" t="s">
        <v>320</v>
      </c>
    </row>
    <row r="495" spans="1:10" s="384" customFormat="1" hidden="1" x14ac:dyDescent="0.25">
      <c r="A495" s="469">
        <v>10</v>
      </c>
      <c r="B495" s="470" t="s">
        <v>2700</v>
      </c>
      <c r="C495" s="471" t="s">
        <v>2570</v>
      </c>
      <c r="D495" s="471" t="s">
        <v>3309</v>
      </c>
      <c r="E495" s="477" t="s">
        <v>2560</v>
      </c>
      <c r="F495" s="471" t="s">
        <v>2583</v>
      </c>
      <c r="G495" s="471" t="s">
        <v>2623</v>
      </c>
      <c r="H495" s="471" t="s">
        <v>2685</v>
      </c>
      <c r="I495" s="475"/>
      <c r="J495" s="475"/>
    </row>
    <row r="496" spans="1:10" s="384" customFormat="1" hidden="1" x14ac:dyDescent="0.2">
      <c r="A496" s="472"/>
      <c r="B496" s="478" t="s">
        <v>2703</v>
      </c>
      <c r="C496" s="406" t="s">
        <v>2515</v>
      </c>
      <c r="D496" s="406" t="s">
        <v>2512</v>
      </c>
      <c r="E496" s="476" t="s">
        <v>2515</v>
      </c>
      <c r="F496" s="406" t="s">
        <v>2512</v>
      </c>
      <c r="G496" s="406" t="s">
        <v>2506</v>
      </c>
      <c r="H496" s="406" t="s">
        <v>2506</v>
      </c>
      <c r="I496" s="474" t="s">
        <v>1023</v>
      </c>
      <c r="J496" s="474" t="s">
        <v>320</v>
      </c>
    </row>
    <row r="497" spans="1:10" s="384" customFormat="1" ht="31.5" hidden="1" x14ac:dyDescent="0.2">
      <c r="A497" s="472"/>
      <c r="B497" s="478" t="s">
        <v>2704</v>
      </c>
      <c r="C497" s="406" t="s">
        <v>2524</v>
      </c>
      <c r="D497" s="406" t="s">
        <v>2512</v>
      </c>
      <c r="E497" s="476" t="s">
        <v>2506</v>
      </c>
      <c r="F497" s="406" t="s">
        <v>2506</v>
      </c>
      <c r="G497" s="406" t="s">
        <v>2524</v>
      </c>
      <c r="H497" s="406" t="s">
        <v>2512</v>
      </c>
      <c r="I497" s="474" t="s">
        <v>2705</v>
      </c>
      <c r="J497" s="474" t="s">
        <v>320</v>
      </c>
    </row>
    <row r="498" spans="1:10" s="384" customFormat="1" hidden="1" x14ac:dyDescent="0.2">
      <c r="A498" s="472"/>
      <c r="B498" s="478" t="s">
        <v>958</v>
      </c>
      <c r="C498" s="406" t="s">
        <v>2520</v>
      </c>
      <c r="D498" s="406" t="s">
        <v>2604</v>
      </c>
      <c r="E498" s="476" t="s">
        <v>2506</v>
      </c>
      <c r="F498" s="406" t="s">
        <v>2506</v>
      </c>
      <c r="G498" s="406" t="s">
        <v>2520</v>
      </c>
      <c r="H498" s="406" t="s">
        <v>2604</v>
      </c>
      <c r="I498" s="474" t="s">
        <v>2706</v>
      </c>
      <c r="J498" s="474" t="s">
        <v>320</v>
      </c>
    </row>
    <row r="499" spans="1:10" s="384" customFormat="1" hidden="1" x14ac:dyDescent="0.2">
      <c r="A499" s="472"/>
      <c r="B499" s="478" t="s">
        <v>2707</v>
      </c>
      <c r="C499" s="406" t="s">
        <v>2506</v>
      </c>
      <c r="D499" s="406" t="s">
        <v>2506</v>
      </c>
      <c r="E499" s="476" t="s">
        <v>2506</v>
      </c>
      <c r="F499" s="406" t="s">
        <v>2506</v>
      </c>
      <c r="G499" s="406" t="s">
        <v>2506</v>
      </c>
      <c r="H499" s="406" t="s">
        <v>2506</v>
      </c>
      <c r="I499" s="474" t="s">
        <v>2709</v>
      </c>
      <c r="J499" s="474" t="s">
        <v>320</v>
      </c>
    </row>
    <row r="500" spans="1:10" s="384" customFormat="1" hidden="1" x14ac:dyDescent="0.2">
      <c r="A500" s="472"/>
      <c r="B500" s="478" t="s">
        <v>2710</v>
      </c>
      <c r="C500" s="406" t="s">
        <v>2520</v>
      </c>
      <c r="D500" s="406" t="s">
        <v>2512</v>
      </c>
      <c r="E500" s="476" t="s">
        <v>2506</v>
      </c>
      <c r="F500" s="406" t="s">
        <v>2506</v>
      </c>
      <c r="G500" s="406" t="s">
        <v>2520</v>
      </c>
      <c r="H500" s="406" t="s">
        <v>2512</v>
      </c>
      <c r="I500" s="474" t="s">
        <v>2709</v>
      </c>
      <c r="J500" s="474" t="s">
        <v>320</v>
      </c>
    </row>
    <row r="501" spans="1:10" s="384" customFormat="1" hidden="1" x14ac:dyDescent="0.2">
      <c r="A501" s="472"/>
      <c r="B501" s="478" t="s">
        <v>2711</v>
      </c>
      <c r="C501" s="406" t="s">
        <v>2524</v>
      </c>
      <c r="D501" s="406" t="s">
        <v>2499</v>
      </c>
      <c r="E501" s="476" t="s">
        <v>2506</v>
      </c>
      <c r="F501" s="406" t="s">
        <v>2506</v>
      </c>
      <c r="G501" s="406" t="s">
        <v>2524</v>
      </c>
      <c r="H501" s="406" t="s">
        <v>2499</v>
      </c>
      <c r="I501" s="474" t="s">
        <v>2709</v>
      </c>
      <c r="J501" s="474" t="s">
        <v>320</v>
      </c>
    </row>
    <row r="502" spans="1:10" s="384" customFormat="1" hidden="1" x14ac:dyDescent="0.2">
      <c r="A502" s="472"/>
      <c r="B502" s="478" t="s">
        <v>3152</v>
      </c>
      <c r="C502" s="406" t="s">
        <v>2524</v>
      </c>
      <c r="D502" s="406" t="s">
        <v>2519</v>
      </c>
      <c r="E502" s="476" t="s">
        <v>2506</v>
      </c>
      <c r="F502" s="406" t="s">
        <v>2506</v>
      </c>
      <c r="G502" s="406" t="s">
        <v>2524</v>
      </c>
      <c r="H502" s="406" t="s">
        <v>2519</v>
      </c>
      <c r="I502" s="474" t="s">
        <v>2709</v>
      </c>
      <c r="J502" s="474" t="s">
        <v>320</v>
      </c>
    </row>
    <row r="503" spans="1:10" s="384" customFormat="1" ht="31.5" hidden="1" x14ac:dyDescent="0.2">
      <c r="A503" s="472"/>
      <c r="B503" s="478" t="s">
        <v>2713</v>
      </c>
      <c r="C503" s="406" t="s">
        <v>2499</v>
      </c>
      <c r="D503" s="406" t="s">
        <v>3110</v>
      </c>
      <c r="E503" s="476" t="s">
        <v>2519</v>
      </c>
      <c r="F503" s="406" t="s">
        <v>2594</v>
      </c>
      <c r="G503" s="406" t="s">
        <v>2524</v>
      </c>
      <c r="H503" s="406" t="s">
        <v>2560</v>
      </c>
      <c r="I503" s="474" t="s">
        <v>2705</v>
      </c>
      <c r="J503" s="474" t="s">
        <v>320</v>
      </c>
    </row>
    <row r="504" spans="1:10" s="384" customFormat="1" ht="31.5" hidden="1" x14ac:dyDescent="0.2">
      <c r="A504" s="472"/>
      <c r="B504" s="478" t="s">
        <v>958</v>
      </c>
      <c r="C504" s="406" t="s">
        <v>2509</v>
      </c>
      <c r="D504" s="406" t="s">
        <v>2519</v>
      </c>
      <c r="E504" s="476" t="s">
        <v>2506</v>
      </c>
      <c r="F504" s="406" t="s">
        <v>2506</v>
      </c>
      <c r="G504" s="406" t="s">
        <v>2509</v>
      </c>
      <c r="H504" s="406" t="s">
        <v>2519</v>
      </c>
      <c r="I504" s="474" t="s">
        <v>2714</v>
      </c>
      <c r="J504" s="474" t="s">
        <v>320</v>
      </c>
    </row>
    <row r="505" spans="1:10" s="384" customFormat="1" hidden="1" x14ac:dyDescent="0.2">
      <c r="A505" s="469">
        <v>11</v>
      </c>
      <c r="B505" s="479" t="s">
        <v>3310</v>
      </c>
      <c r="C505" s="471" t="s">
        <v>3311</v>
      </c>
      <c r="D505" s="471" t="s">
        <v>3312</v>
      </c>
      <c r="E505" s="477" t="s">
        <v>3155</v>
      </c>
      <c r="F505" s="471" t="s">
        <v>3313</v>
      </c>
      <c r="G505" s="471" t="s">
        <v>2607</v>
      </c>
      <c r="H505" s="471" t="s">
        <v>3314</v>
      </c>
      <c r="I505" s="475"/>
      <c r="J505" s="475"/>
    </row>
    <row r="506" spans="1:10" s="384" customFormat="1" hidden="1" x14ac:dyDescent="0.2">
      <c r="A506" s="472"/>
      <c r="B506" s="478" t="s">
        <v>975</v>
      </c>
      <c r="C506" s="406" t="s">
        <v>3114</v>
      </c>
      <c r="D506" s="406" t="s">
        <v>2645</v>
      </c>
      <c r="E506" s="476" t="s">
        <v>3114</v>
      </c>
      <c r="F506" s="406" t="s">
        <v>2645</v>
      </c>
      <c r="G506" s="406" t="s">
        <v>2506</v>
      </c>
      <c r="H506" s="406" t="s">
        <v>2506</v>
      </c>
      <c r="I506" s="474" t="s">
        <v>3315</v>
      </c>
      <c r="J506" s="474" t="s">
        <v>320</v>
      </c>
    </row>
    <row r="507" spans="1:10" s="384" customFormat="1" hidden="1" x14ac:dyDescent="0.2">
      <c r="A507" s="472"/>
      <c r="B507" s="478" t="s">
        <v>976</v>
      </c>
      <c r="C507" s="406" t="s">
        <v>2572</v>
      </c>
      <c r="D507" s="406" t="s">
        <v>3091</v>
      </c>
      <c r="E507" s="476" t="s">
        <v>2505</v>
      </c>
      <c r="F507" s="406" t="s">
        <v>2672</v>
      </c>
      <c r="G507" s="406" t="s">
        <v>2510</v>
      </c>
      <c r="H507" s="406" t="s">
        <v>2539</v>
      </c>
      <c r="I507" s="474" t="s">
        <v>2721</v>
      </c>
      <c r="J507" s="474" t="s">
        <v>320</v>
      </c>
    </row>
    <row r="508" spans="1:10" s="384" customFormat="1" hidden="1" x14ac:dyDescent="0.2">
      <c r="A508" s="472"/>
      <c r="B508" s="478" t="s">
        <v>3159</v>
      </c>
      <c r="C508" s="406" t="s">
        <v>2545</v>
      </c>
      <c r="D508" s="406" t="s">
        <v>3316</v>
      </c>
      <c r="E508" s="476" t="s">
        <v>2545</v>
      </c>
      <c r="F508" s="406" t="s">
        <v>3316</v>
      </c>
      <c r="G508" s="406" t="s">
        <v>2506</v>
      </c>
      <c r="H508" s="406" t="s">
        <v>2506</v>
      </c>
      <c r="I508" s="474" t="s">
        <v>2724</v>
      </c>
      <c r="J508" s="474" t="s">
        <v>320</v>
      </c>
    </row>
    <row r="509" spans="1:10" s="384" customFormat="1" hidden="1" x14ac:dyDescent="0.2">
      <c r="A509" s="472"/>
      <c r="B509" s="478" t="s">
        <v>2725</v>
      </c>
      <c r="C509" s="406" t="s">
        <v>2623</v>
      </c>
      <c r="D509" s="406" t="s">
        <v>3317</v>
      </c>
      <c r="E509" s="476" t="s">
        <v>2506</v>
      </c>
      <c r="F509" s="406" t="s">
        <v>2506</v>
      </c>
      <c r="G509" s="406" t="s">
        <v>2623</v>
      </c>
      <c r="H509" s="406" t="s">
        <v>3317</v>
      </c>
      <c r="I509" s="474" t="s">
        <v>2709</v>
      </c>
      <c r="J509" s="474" t="s">
        <v>320</v>
      </c>
    </row>
    <row r="510" spans="1:10" s="384" customFormat="1" x14ac:dyDescent="0.2">
      <c r="A510" s="457">
        <v>5</v>
      </c>
      <c r="B510" s="458" t="s">
        <v>2726</v>
      </c>
      <c r="C510" s="459">
        <f t="shared" ref="C510:H510" si="12">SUM(C511:C526)</f>
        <v>3767</v>
      </c>
      <c r="D510" s="459">
        <f t="shared" si="12"/>
        <v>11041</v>
      </c>
      <c r="E510" s="459">
        <f t="shared" si="12"/>
        <v>2012</v>
      </c>
      <c r="F510" s="459">
        <f t="shared" si="12"/>
        <v>5878</v>
      </c>
      <c r="G510" s="459">
        <f t="shared" si="12"/>
        <v>1755</v>
      </c>
      <c r="H510" s="459">
        <f t="shared" si="12"/>
        <v>5163</v>
      </c>
      <c r="I510" s="468"/>
      <c r="J510" s="468"/>
    </row>
    <row r="511" spans="1:10" s="384" customFormat="1" ht="31.5" hidden="1" x14ac:dyDescent="0.2">
      <c r="A511" s="480">
        <v>1</v>
      </c>
      <c r="B511" s="481" t="s">
        <v>792</v>
      </c>
      <c r="C511" s="406">
        <f>E511+G511</f>
        <v>1085</v>
      </c>
      <c r="D511" s="406">
        <f>F511+H511</f>
        <v>3256</v>
      </c>
      <c r="E511" s="406">
        <f>F511/3</f>
        <v>847</v>
      </c>
      <c r="F511" s="406">
        <v>2541</v>
      </c>
      <c r="G511" s="406">
        <v>238</v>
      </c>
      <c r="H511" s="406">
        <v>715</v>
      </c>
      <c r="I511" s="481" t="s">
        <v>2727</v>
      </c>
      <c r="J511" s="481" t="s">
        <v>2728</v>
      </c>
    </row>
    <row r="512" spans="1:10" s="384" customFormat="1" hidden="1" x14ac:dyDescent="0.2">
      <c r="A512" s="480">
        <v>2</v>
      </c>
      <c r="B512" s="481" t="s">
        <v>791</v>
      </c>
      <c r="C512" s="406">
        <f t="shared" ref="C512:D526" si="13">E512+G512</f>
        <v>146</v>
      </c>
      <c r="D512" s="406">
        <f t="shared" si="13"/>
        <v>485</v>
      </c>
      <c r="E512" s="406">
        <v>109</v>
      </c>
      <c r="F512" s="406">
        <v>327</v>
      </c>
      <c r="G512" s="406">
        <v>37</v>
      </c>
      <c r="H512" s="406">
        <v>158</v>
      </c>
      <c r="I512" s="481" t="s">
        <v>2729</v>
      </c>
      <c r="J512" s="481" t="s">
        <v>535</v>
      </c>
    </row>
    <row r="513" spans="1:10" s="384" customFormat="1" hidden="1" x14ac:dyDescent="0.2">
      <c r="A513" s="480">
        <v>3</v>
      </c>
      <c r="B513" s="481" t="s">
        <v>2730</v>
      </c>
      <c r="C513" s="406">
        <f t="shared" si="13"/>
        <v>274</v>
      </c>
      <c r="D513" s="406">
        <f t="shared" si="13"/>
        <v>818</v>
      </c>
      <c r="E513" s="406"/>
      <c r="F513" s="406"/>
      <c r="G513" s="406">
        <v>274</v>
      </c>
      <c r="H513" s="406">
        <v>818</v>
      </c>
      <c r="I513" s="481"/>
      <c r="J513" s="481"/>
    </row>
    <row r="514" spans="1:10" s="384" customFormat="1" hidden="1" x14ac:dyDescent="0.25">
      <c r="A514" s="480">
        <v>4</v>
      </c>
      <c r="B514" s="481" t="s">
        <v>789</v>
      </c>
      <c r="C514" s="406">
        <f t="shared" si="13"/>
        <v>49</v>
      </c>
      <c r="D514" s="406">
        <f t="shared" si="13"/>
        <v>159</v>
      </c>
      <c r="E514" s="482">
        <v>49</v>
      </c>
      <c r="F514" s="482">
        <v>159</v>
      </c>
      <c r="G514" s="482">
        <v>0</v>
      </c>
      <c r="H514" s="482">
        <v>0</v>
      </c>
      <c r="I514" s="473" t="s">
        <v>515</v>
      </c>
      <c r="J514" s="473" t="s">
        <v>2731</v>
      </c>
    </row>
    <row r="515" spans="1:10" s="384" customFormat="1" ht="31.5" hidden="1" x14ac:dyDescent="0.2">
      <c r="A515" s="480">
        <v>5</v>
      </c>
      <c r="B515" s="481" t="s">
        <v>790</v>
      </c>
      <c r="C515" s="406">
        <f t="shared" si="13"/>
        <v>257</v>
      </c>
      <c r="D515" s="406">
        <f t="shared" si="13"/>
        <v>854</v>
      </c>
      <c r="E515" s="406">
        <v>162</v>
      </c>
      <c r="F515" s="406">
        <v>536</v>
      </c>
      <c r="G515" s="406">
        <v>95</v>
      </c>
      <c r="H515" s="406">
        <v>318</v>
      </c>
      <c r="I515" s="481" t="s">
        <v>2732</v>
      </c>
      <c r="J515" s="481" t="s">
        <v>2733</v>
      </c>
    </row>
    <row r="516" spans="1:10" s="384" customFormat="1" hidden="1" x14ac:dyDescent="0.25">
      <c r="A516" s="480">
        <v>6</v>
      </c>
      <c r="B516" s="473" t="s">
        <v>794</v>
      </c>
      <c r="C516" s="406">
        <f t="shared" si="13"/>
        <v>288</v>
      </c>
      <c r="D516" s="406">
        <f t="shared" si="13"/>
        <v>616</v>
      </c>
      <c r="E516" s="406">
        <v>144</v>
      </c>
      <c r="F516" s="406">
        <v>308</v>
      </c>
      <c r="G516" s="406">
        <v>144</v>
      </c>
      <c r="H516" s="406">
        <v>308</v>
      </c>
      <c r="I516" s="481" t="s">
        <v>3318</v>
      </c>
      <c r="J516" s="481" t="s">
        <v>2744</v>
      </c>
    </row>
    <row r="517" spans="1:10" s="384" customFormat="1" hidden="1" x14ac:dyDescent="0.25">
      <c r="A517" s="480">
        <v>7</v>
      </c>
      <c r="B517" s="473" t="s">
        <v>2735</v>
      </c>
      <c r="C517" s="406">
        <f t="shared" si="13"/>
        <v>77</v>
      </c>
      <c r="D517" s="406">
        <f t="shared" si="13"/>
        <v>245</v>
      </c>
      <c r="E517" s="406">
        <v>68</v>
      </c>
      <c r="F517" s="406">
        <v>208</v>
      </c>
      <c r="G517" s="406">
        <v>9</v>
      </c>
      <c r="H517" s="406">
        <v>37</v>
      </c>
      <c r="I517" s="481" t="s">
        <v>2736</v>
      </c>
      <c r="J517" s="481" t="s">
        <v>2737</v>
      </c>
    </row>
    <row r="518" spans="1:10" s="384" customFormat="1" hidden="1" x14ac:dyDescent="0.25">
      <c r="A518" s="480">
        <v>8</v>
      </c>
      <c r="B518" s="483" t="s">
        <v>796</v>
      </c>
      <c r="C518" s="406">
        <f t="shared" si="13"/>
        <v>119</v>
      </c>
      <c r="D518" s="406">
        <f t="shared" si="13"/>
        <v>258</v>
      </c>
      <c r="E518" s="406">
        <v>53</v>
      </c>
      <c r="F518" s="406">
        <v>117</v>
      </c>
      <c r="G518" s="406">
        <v>66</v>
      </c>
      <c r="H518" s="406">
        <v>141</v>
      </c>
      <c r="I518" s="484" t="s">
        <v>797</v>
      </c>
      <c r="J518" s="481" t="s">
        <v>272</v>
      </c>
    </row>
    <row r="519" spans="1:10" s="384" customFormat="1" hidden="1" x14ac:dyDescent="0.25">
      <c r="A519" s="480">
        <v>9</v>
      </c>
      <c r="B519" s="473" t="s">
        <v>798</v>
      </c>
      <c r="C519" s="406">
        <f t="shared" si="13"/>
        <v>197</v>
      </c>
      <c r="D519" s="406">
        <f t="shared" si="13"/>
        <v>564</v>
      </c>
      <c r="E519" s="406">
        <v>115</v>
      </c>
      <c r="F519" s="406">
        <v>345</v>
      </c>
      <c r="G519" s="406">
        <v>82</v>
      </c>
      <c r="H519" s="406">
        <v>219</v>
      </c>
      <c r="I519" s="481"/>
      <c r="J519" s="481"/>
    </row>
    <row r="520" spans="1:10" s="384" customFormat="1" ht="31.5" hidden="1" x14ac:dyDescent="0.25">
      <c r="A520" s="480">
        <v>10</v>
      </c>
      <c r="B520" s="473" t="s">
        <v>799</v>
      </c>
      <c r="C520" s="406">
        <f t="shared" si="13"/>
        <v>224</v>
      </c>
      <c r="D520" s="406">
        <f t="shared" si="13"/>
        <v>653</v>
      </c>
      <c r="E520" s="406">
        <v>111</v>
      </c>
      <c r="F520" s="406">
        <v>326</v>
      </c>
      <c r="G520" s="406">
        <v>113</v>
      </c>
      <c r="H520" s="406">
        <v>327</v>
      </c>
      <c r="I520" s="481" t="s">
        <v>2739</v>
      </c>
      <c r="J520" s="481" t="s">
        <v>3228</v>
      </c>
    </row>
    <row r="521" spans="1:10" s="384" customFormat="1" ht="31.5" hidden="1" x14ac:dyDescent="0.25">
      <c r="A521" s="480">
        <v>11</v>
      </c>
      <c r="B521" s="473" t="s">
        <v>801</v>
      </c>
      <c r="C521" s="406">
        <f t="shared" si="13"/>
        <v>92</v>
      </c>
      <c r="D521" s="406">
        <f t="shared" si="13"/>
        <v>229</v>
      </c>
      <c r="E521" s="406">
        <v>41</v>
      </c>
      <c r="F521" s="406">
        <v>116</v>
      </c>
      <c r="G521" s="406">
        <v>51</v>
      </c>
      <c r="H521" s="406">
        <v>113</v>
      </c>
      <c r="I521" s="481" t="s">
        <v>2740</v>
      </c>
      <c r="J521" s="481" t="s">
        <v>2733</v>
      </c>
    </row>
    <row r="522" spans="1:10" s="384" customFormat="1" hidden="1" x14ac:dyDescent="0.25">
      <c r="A522" s="480">
        <v>12</v>
      </c>
      <c r="B522" s="473" t="s">
        <v>802</v>
      </c>
      <c r="C522" s="406">
        <f t="shared" si="13"/>
        <v>126</v>
      </c>
      <c r="D522" s="406">
        <f t="shared" si="13"/>
        <v>366</v>
      </c>
      <c r="E522" s="406">
        <f>73</f>
        <v>73</v>
      </c>
      <c r="F522" s="406">
        <f>E522*3</f>
        <v>219</v>
      </c>
      <c r="G522" s="406">
        <v>53</v>
      </c>
      <c r="H522" s="406">
        <v>147</v>
      </c>
      <c r="I522" s="481" t="s">
        <v>797</v>
      </c>
      <c r="J522" s="481" t="s">
        <v>3319</v>
      </c>
    </row>
    <row r="523" spans="1:10" s="384" customFormat="1" hidden="1" x14ac:dyDescent="0.25">
      <c r="A523" s="480">
        <v>13</v>
      </c>
      <c r="B523" s="473" t="s">
        <v>803</v>
      </c>
      <c r="C523" s="406">
        <f t="shared" si="13"/>
        <v>276</v>
      </c>
      <c r="D523" s="406">
        <f t="shared" si="13"/>
        <v>762</v>
      </c>
      <c r="E523" s="406">
        <v>47</v>
      </c>
      <c r="F523" s="406">
        <v>97</v>
      </c>
      <c r="G523" s="406">
        <v>229</v>
      </c>
      <c r="H523" s="406">
        <v>665</v>
      </c>
      <c r="I523" s="481" t="s">
        <v>797</v>
      </c>
      <c r="J523" s="481" t="s">
        <v>2731</v>
      </c>
    </row>
    <row r="524" spans="1:10" s="384" customFormat="1" ht="31.5" hidden="1" x14ac:dyDescent="0.25">
      <c r="A524" s="480">
        <v>14</v>
      </c>
      <c r="B524" s="473" t="s">
        <v>804</v>
      </c>
      <c r="C524" s="406">
        <f t="shared" si="13"/>
        <v>276</v>
      </c>
      <c r="D524" s="406">
        <f t="shared" si="13"/>
        <v>747</v>
      </c>
      <c r="E524" s="406">
        <v>74</v>
      </c>
      <c r="F524" s="406">
        <v>185</v>
      </c>
      <c r="G524" s="406">
        <v>202</v>
      </c>
      <c r="H524" s="406">
        <v>562</v>
      </c>
      <c r="I524" s="481" t="s">
        <v>2741</v>
      </c>
      <c r="J524" s="481" t="s">
        <v>3320</v>
      </c>
    </row>
    <row r="525" spans="1:10" s="384" customFormat="1" ht="31.5" hidden="1" x14ac:dyDescent="0.25">
      <c r="A525" s="480">
        <v>15</v>
      </c>
      <c r="B525" s="473" t="s">
        <v>805</v>
      </c>
      <c r="C525" s="406">
        <f t="shared" si="13"/>
        <v>207</v>
      </c>
      <c r="D525" s="406">
        <f t="shared" si="13"/>
        <v>680</v>
      </c>
      <c r="E525" s="406">
        <v>115</v>
      </c>
      <c r="F525" s="406">
        <v>372</v>
      </c>
      <c r="G525" s="406">
        <v>92</v>
      </c>
      <c r="H525" s="406">
        <v>308</v>
      </c>
      <c r="I525" s="481" t="s">
        <v>2743</v>
      </c>
      <c r="J525" s="481" t="s">
        <v>2744</v>
      </c>
    </row>
    <row r="526" spans="1:10" s="384" customFormat="1" ht="31.5" hidden="1" x14ac:dyDescent="0.25">
      <c r="A526" s="480">
        <v>16</v>
      </c>
      <c r="B526" s="473" t="s">
        <v>806</v>
      </c>
      <c r="C526" s="406">
        <f t="shared" si="13"/>
        <v>74</v>
      </c>
      <c r="D526" s="406">
        <f t="shared" si="13"/>
        <v>349</v>
      </c>
      <c r="E526" s="406">
        <v>4</v>
      </c>
      <c r="F526" s="406">
        <v>22</v>
      </c>
      <c r="G526" s="406">
        <v>70</v>
      </c>
      <c r="H526" s="406">
        <v>327</v>
      </c>
      <c r="I526" s="481" t="s">
        <v>3172</v>
      </c>
      <c r="J526" s="481" t="s">
        <v>3173</v>
      </c>
    </row>
    <row r="527" spans="1:10" s="384" customFormat="1" x14ac:dyDescent="0.2">
      <c r="A527" s="465">
        <v>6</v>
      </c>
      <c r="B527" s="466" t="s">
        <v>270</v>
      </c>
      <c r="C527" s="467">
        <f t="shared" ref="C527:H527" si="14">SUM(C528,C538,C543,C559,C563,C569,C581,C592,C601,C605,C615,C624,C630,C640,C648,C653,C658,C664)</f>
        <v>7214</v>
      </c>
      <c r="D527" s="467">
        <f t="shared" si="14"/>
        <v>28126</v>
      </c>
      <c r="E527" s="467">
        <f t="shared" si="14"/>
        <v>3486</v>
      </c>
      <c r="F527" s="467">
        <f t="shared" si="14"/>
        <v>13376</v>
      </c>
      <c r="G527" s="467">
        <f t="shared" si="14"/>
        <v>3728</v>
      </c>
      <c r="H527" s="467">
        <f t="shared" si="14"/>
        <v>14750</v>
      </c>
      <c r="I527" s="466"/>
      <c r="J527" s="466"/>
    </row>
    <row r="528" spans="1:10" s="384" customFormat="1" hidden="1" x14ac:dyDescent="0.2">
      <c r="A528" s="469">
        <v>1</v>
      </c>
      <c r="B528" s="479" t="s">
        <v>271</v>
      </c>
      <c r="C528" s="477">
        <v>99</v>
      </c>
      <c r="D528" s="477">
        <v>406</v>
      </c>
      <c r="E528" s="477">
        <v>69</v>
      </c>
      <c r="F528" s="477">
        <v>266</v>
      </c>
      <c r="G528" s="477">
        <v>30</v>
      </c>
      <c r="H528" s="477">
        <v>140</v>
      </c>
      <c r="I528" s="479"/>
      <c r="J528" s="479"/>
    </row>
    <row r="529" spans="1:10" s="384" customFormat="1" hidden="1" x14ac:dyDescent="0.2">
      <c r="A529" s="472"/>
      <c r="B529" s="478" t="s">
        <v>2745</v>
      </c>
      <c r="C529" s="476">
        <v>8</v>
      </c>
      <c r="D529" s="476">
        <v>33</v>
      </c>
      <c r="E529" s="476">
        <v>8</v>
      </c>
      <c r="F529" s="476">
        <v>33</v>
      </c>
      <c r="G529" s="476">
        <v>0</v>
      </c>
      <c r="H529" s="476">
        <v>0</v>
      </c>
      <c r="I529" s="478" t="s">
        <v>2746</v>
      </c>
      <c r="J529" s="478" t="s">
        <v>320</v>
      </c>
    </row>
    <row r="530" spans="1:10" s="384" customFormat="1" hidden="1" x14ac:dyDescent="0.2">
      <c r="A530" s="472"/>
      <c r="B530" s="478" t="s">
        <v>2748</v>
      </c>
      <c r="C530" s="476">
        <v>15</v>
      </c>
      <c r="D530" s="476">
        <v>79</v>
      </c>
      <c r="E530" s="476">
        <v>6</v>
      </c>
      <c r="F530" s="476">
        <v>20</v>
      </c>
      <c r="G530" s="476">
        <v>9</v>
      </c>
      <c r="H530" s="476">
        <v>59</v>
      </c>
      <c r="I530" s="478" t="s">
        <v>2749</v>
      </c>
      <c r="J530" s="478" t="s">
        <v>272</v>
      </c>
    </row>
    <row r="531" spans="1:10" s="384" customFormat="1" hidden="1" x14ac:dyDescent="0.2">
      <c r="A531" s="472"/>
      <c r="B531" s="478" t="s">
        <v>1137</v>
      </c>
      <c r="C531" s="476">
        <v>20</v>
      </c>
      <c r="D531" s="476">
        <v>75</v>
      </c>
      <c r="E531" s="476">
        <v>20</v>
      </c>
      <c r="F531" s="476">
        <v>75</v>
      </c>
      <c r="G531" s="476">
        <v>0</v>
      </c>
      <c r="H531" s="476">
        <v>0</v>
      </c>
      <c r="I531" s="478" t="s">
        <v>2750</v>
      </c>
      <c r="J531" s="478" t="s">
        <v>320</v>
      </c>
    </row>
    <row r="532" spans="1:10" s="384" customFormat="1" hidden="1" x14ac:dyDescent="0.2">
      <c r="A532" s="472"/>
      <c r="B532" s="478" t="s">
        <v>2751</v>
      </c>
      <c r="C532" s="476">
        <v>21</v>
      </c>
      <c r="D532" s="476">
        <v>80</v>
      </c>
      <c r="E532" s="476">
        <v>13</v>
      </c>
      <c r="F532" s="476">
        <v>48</v>
      </c>
      <c r="G532" s="476">
        <v>8</v>
      </c>
      <c r="H532" s="476">
        <v>32</v>
      </c>
      <c r="I532" s="478" t="s">
        <v>2752</v>
      </c>
      <c r="J532" s="478" t="s">
        <v>320</v>
      </c>
    </row>
    <row r="533" spans="1:10" s="384" customFormat="1" hidden="1" x14ac:dyDescent="0.2">
      <c r="A533" s="472"/>
      <c r="B533" s="478" t="s">
        <v>2753</v>
      </c>
      <c r="C533" s="476">
        <v>12</v>
      </c>
      <c r="D533" s="476">
        <v>62</v>
      </c>
      <c r="E533" s="476">
        <v>6</v>
      </c>
      <c r="F533" s="476">
        <v>31</v>
      </c>
      <c r="G533" s="476">
        <v>6</v>
      </c>
      <c r="H533" s="476">
        <v>31</v>
      </c>
      <c r="I533" s="478" t="s">
        <v>2754</v>
      </c>
      <c r="J533" s="478" t="s">
        <v>3321</v>
      </c>
    </row>
    <row r="534" spans="1:10" s="384" customFormat="1" hidden="1" x14ac:dyDescent="0.2">
      <c r="A534" s="472"/>
      <c r="B534" s="478" t="s">
        <v>2755</v>
      </c>
      <c r="C534" s="476">
        <v>6</v>
      </c>
      <c r="D534" s="476">
        <v>12</v>
      </c>
      <c r="E534" s="476">
        <v>3</v>
      </c>
      <c r="F534" s="476">
        <v>6</v>
      </c>
      <c r="G534" s="476">
        <v>3</v>
      </c>
      <c r="H534" s="476">
        <v>6</v>
      </c>
      <c r="I534" s="478" t="s">
        <v>2756</v>
      </c>
      <c r="J534" s="478" t="s">
        <v>272</v>
      </c>
    </row>
    <row r="535" spans="1:10" s="384" customFormat="1" hidden="1" x14ac:dyDescent="0.2">
      <c r="A535" s="472"/>
      <c r="B535" s="478" t="s">
        <v>2757</v>
      </c>
      <c r="C535" s="476">
        <v>8</v>
      </c>
      <c r="D535" s="476">
        <v>24</v>
      </c>
      <c r="E535" s="476">
        <v>4</v>
      </c>
      <c r="F535" s="476">
        <v>12</v>
      </c>
      <c r="G535" s="476">
        <v>4</v>
      </c>
      <c r="H535" s="476">
        <v>12</v>
      </c>
      <c r="I535" s="478" t="s">
        <v>2758</v>
      </c>
      <c r="J535" s="478" t="s">
        <v>3321</v>
      </c>
    </row>
    <row r="536" spans="1:10" s="384" customFormat="1" hidden="1" x14ac:dyDescent="0.2">
      <c r="A536" s="472"/>
      <c r="B536" s="478" t="s">
        <v>2760</v>
      </c>
      <c r="C536" s="476">
        <v>2</v>
      </c>
      <c r="D536" s="476">
        <v>8</v>
      </c>
      <c r="E536" s="476">
        <v>2</v>
      </c>
      <c r="F536" s="476">
        <v>8</v>
      </c>
      <c r="G536" s="476">
        <v>0</v>
      </c>
      <c r="H536" s="476">
        <v>0</v>
      </c>
      <c r="I536" s="478" t="s">
        <v>2761</v>
      </c>
      <c r="J536" s="478" t="s">
        <v>272</v>
      </c>
    </row>
    <row r="537" spans="1:10" s="384" customFormat="1" hidden="1" x14ac:dyDescent="0.2">
      <c r="A537" s="472"/>
      <c r="B537" s="478" t="s">
        <v>2762</v>
      </c>
      <c r="C537" s="476">
        <v>7</v>
      </c>
      <c r="D537" s="476">
        <v>33</v>
      </c>
      <c r="E537" s="476">
        <v>7</v>
      </c>
      <c r="F537" s="476">
        <v>33</v>
      </c>
      <c r="G537" s="476">
        <v>0</v>
      </c>
      <c r="H537" s="476">
        <v>0</v>
      </c>
      <c r="I537" s="478" t="s">
        <v>2763</v>
      </c>
      <c r="J537" s="478" t="s">
        <v>3321</v>
      </c>
    </row>
    <row r="538" spans="1:10" s="384" customFormat="1" hidden="1" x14ac:dyDescent="0.2">
      <c r="A538" s="469">
        <v>2</v>
      </c>
      <c r="B538" s="479" t="s">
        <v>275</v>
      </c>
      <c r="C538" s="477">
        <v>130</v>
      </c>
      <c r="D538" s="477">
        <v>486</v>
      </c>
      <c r="E538" s="477">
        <v>22</v>
      </c>
      <c r="F538" s="477">
        <v>93</v>
      </c>
      <c r="G538" s="477">
        <v>108</v>
      </c>
      <c r="H538" s="477">
        <v>393</v>
      </c>
      <c r="I538" s="479"/>
      <c r="J538" s="479"/>
    </row>
    <row r="539" spans="1:10" s="384" customFormat="1" hidden="1" x14ac:dyDescent="0.2">
      <c r="A539" s="472"/>
      <c r="B539" s="478" t="s">
        <v>280</v>
      </c>
      <c r="C539" s="476">
        <v>50</v>
      </c>
      <c r="D539" s="476">
        <v>200</v>
      </c>
      <c r="E539" s="476">
        <v>8</v>
      </c>
      <c r="F539" s="476">
        <v>40</v>
      </c>
      <c r="G539" s="476">
        <v>42</v>
      </c>
      <c r="H539" s="476">
        <v>160</v>
      </c>
      <c r="I539" s="478" t="s">
        <v>1147</v>
      </c>
      <c r="J539" s="478" t="s">
        <v>272</v>
      </c>
    </row>
    <row r="540" spans="1:10" s="384" customFormat="1" hidden="1" x14ac:dyDescent="0.2">
      <c r="A540" s="472"/>
      <c r="B540" s="478" t="s">
        <v>279</v>
      </c>
      <c r="C540" s="476">
        <v>30</v>
      </c>
      <c r="D540" s="476">
        <v>112</v>
      </c>
      <c r="E540" s="476">
        <v>4</v>
      </c>
      <c r="F540" s="476">
        <v>16</v>
      </c>
      <c r="G540" s="476">
        <v>26</v>
      </c>
      <c r="H540" s="476">
        <v>96</v>
      </c>
      <c r="I540" s="478" t="s">
        <v>1146</v>
      </c>
      <c r="J540" s="478" t="s">
        <v>272</v>
      </c>
    </row>
    <row r="541" spans="1:10" s="384" customFormat="1" hidden="1" x14ac:dyDescent="0.2">
      <c r="A541" s="472"/>
      <c r="B541" s="478" t="s">
        <v>278</v>
      </c>
      <c r="C541" s="476">
        <v>30</v>
      </c>
      <c r="D541" s="476">
        <v>120</v>
      </c>
      <c r="E541" s="476">
        <v>5</v>
      </c>
      <c r="F541" s="476">
        <v>19</v>
      </c>
      <c r="G541" s="476">
        <v>25</v>
      </c>
      <c r="H541" s="476">
        <v>101</v>
      </c>
      <c r="I541" s="478" t="s">
        <v>1145</v>
      </c>
      <c r="J541" s="478" t="s">
        <v>272</v>
      </c>
    </row>
    <row r="542" spans="1:10" s="384" customFormat="1" hidden="1" x14ac:dyDescent="0.2">
      <c r="A542" s="472"/>
      <c r="B542" s="478" t="s">
        <v>276</v>
      </c>
      <c r="C542" s="476">
        <v>20</v>
      </c>
      <c r="D542" s="476">
        <v>54</v>
      </c>
      <c r="E542" s="476">
        <v>5</v>
      </c>
      <c r="F542" s="476">
        <v>18</v>
      </c>
      <c r="G542" s="476">
        <v>15</v>
      </c>
      <c r="H542" s="476">
        <v>36</v>
      </c>
      <c r="I542" s="478" t="s">
        <v>2764</v>
      </c>
      <c r="J542" s="478" t="s">
        <v>272</v>
      </c>
    </row>
    <row r="543" spans="1:10" s="384" customFormat="1" hidden="1" x14ac:dyDescent="0.2">
      <c r="A543" s="469">
        <v>3</v>
      </c>
      <c r="B543" s="479" t="s">
        <v>281</v>
      </c>
      <c r="C543" s="477">
        <v>649</v>
      </c>
      <c r="D543" s="477">
        <v>2159</v>
      </c>
      <c r="E543" s="477">
        <v>393</v>
      </c>
      <c r="F543" s="477">
        <v>1339</v>
      </c>
      <c r="G543" s="477">
        <v>256</v>
      </c>
      <c r="H543" s="477">
        <v>820</v>
      </c>
      <c r="I543" s="479"/>
      <c r="J543" s="479"/>
    </row>
    <row r="544" spans="1:10" s="384" customFormat="1" hidden="1" x14ac:dyDescent="0.2">
      <c r="A544" s="472"/>
      <c r="B544" s="478" t="s">
        <v>282</v>
      </c>
      <c r="C544" s="476">
        <v>45</v>
      </c>
      <c r="D544" s="476">
        <v>180</v>
      </c>
      <c r="E544" s="476">
        <v>25</v>
      </c>
      <c r="F544" s="476">
        <v>95</v>
      </c>
      <c r="G544" s="476">
        <v>20</v>
      </c>
      <c r="H544" s="476">
        <v>85</v>
      </c>
      <c r="I544" s="478" t="s">
        <v>2765</v>
      </c>
      <c r="J544" s="478" t="s">
        <v>272</v>
      </c>
    </row>
    <row r="545" spans="1:10" s="384" customFormat="1" hidden="1" x14ac:dyDescent="0.2">
      <c r="A545" s="472"/>
      <c r="B545" s="478" t="s">
        <v>284</v>
      </c>
      <c r="C545" s="476">
        <v>30</v>
      </c>
      <c r="D545" s="476">
        <v>195</v>
      </c>
      <c r="E545" s="476">
        <v>15</v>
      </c>
      <c r="F545" s="476">
        <v>100</v>
      </c>
      <c r="G545" s="476">
        <v>15</v>
      </c>
      <c r="H545" s="476">
        <v>95</v>
      </c>
      <c r="I545" s="478" t="s">
        <v>2766</v>
      </c>
      <c r="J545" s="478" t="s">
        <v>272</v>
      </c>
    </row>
    <row r="546" spans="1:10" s="384" customFormat="1" hidden="1" x14ac:dyDescent="0.2">
      <c r="A546" s="472"/>
      <c r="B546" s="478" t="s">
        <v>286</v>
      </c>
      <c r="C546" s="476">
        <v>39</v>
      </c>
      <c r="D546" s="476">
        <v>175</v>
      </c>
      <c r="E546" s="476">
        <v>20</v>
      </c>
      <c r="F546" s="476">
        <v>115</v>
      </c>
      <c r="G546" s="476">
        <v>19</v>
      </c>
      <c r="H546" s="476">
        <v>60</v>
      </c>
      <c r="I546" s="478" t="s">
        <v>2768</v>
      </c>
      <c r="J546" s="478" t="s">
        <v>272</v>
      </c>
    </row>
    <row r="547" spans="1:10" s="384" customFormat="1" hidden="1" x14ac:dyDescent="0.2">
      <c r="A547" s="472"/>
      <c r="B547" s="478" t="s">
        <v>3176</v>
      </c>
      <c r="C547" s="476">
        <v>15</v>
      </c>
      <c r="D547" s="476">
        <v>60</v>
      </c>
      <c r="E547" s="476">
        <v>10</v>
      </c>
      <c r="F547" s="476">
        <v>45</v>
      </c>
      <c r="G547" s="476">
        <v>5</v>
      </c>
      <c r="H547" s="476">
        <v>15</v>
      </c>
      <c r="I547" s="478" t="s">
        <v>3177</v>
      </c>
      <c r="J547" s="478" t="s">
        <v>272</v>
      </c>
    </row>
    <row r="548" spans="1:10" s="384" customFormat="1" hidden="1" x14ac:dyDescent="0.2">
      <c r="A548" s="472"/>
      <c r="B548" s="478" t="s">
        <v>288</v>
      </c>
      <c r="C548" s="476">
        <v>93</v>
      </c>
      <c r="D548" s="476">
        <v>250</v>
      </c>
      <c r="E548" s="476">
        <v>53</v>
      </c>
      <c r="F548" s="476">
        <v>170</v>
      </c>
      <c r="G548" s="476">
        <v>40</v>
      </c>
      <c r="H548" s="476">
        <v>80</v>
      </c>
      <c r="I548" s="478" t="s">
        <v>2769</v>
      </c>
      <c r="J548" s="478" t="s">
        <v>272</v>
      </c>
    </row>
    <row r="549" spans="1:10" s="384" customFormat="1" hidden="1" x14ac:dyDescent="0.2">
      <c r="A549" s="472"/>
      <c r="B549" s="478" t="s">
        <v>290</v>
      </c>
      <c r="C549" s="476">
        <v>35</v>
      </c>
      <c r="D549" s="476">
        <v>175</v>
      </c>
      <c r="E549" s="476">
        <v>20</v>
      </c>
      <c r="F549" s="476">
        <v>130</v>
      </c>
      <c r="G549" s="476">
        <v>15</v>
      </c>
      <c r="H549" s="476">
        <v>45</v>
      </c>
      <c r="I549" s="478" t="s">
        <v>3178</v>
      </c>
      <c r="J549" s="478" t="s">
        <v>272</v>
      </c>
    </row>
    <row r="550" spans="1:10" s="384" customFormat="1" hidden="1" x14ac:dyDescent="0.2">
      <c r="A550" s="472"/>
      <c r="B550" s="478" t="s">
        <v>291</v>
      </c>
      <c r="C550" s="476">
        <v>39</v>
      </c>
      <c r="D550" s="476">
        <v>156</v>
      </c>
      <c r="E550" s="476">
        <v>20</v>
      </c>
      <c r="F550" s="476">
        <v>93</v>
      </c>
      <c r="G550" s="476">
        <v>19</v>
      </c>
      <c r="H550" s="476">
        <v>63</v>
      </c>
      <c r="I550" s="478" t="s">
        <v>2770</v>
      </c>
      <c r="J550" s="478" t="s">
        <v>272</v>
      </c>
    </row>
    <row r="551" spans="1:10" s="384" customFormat="1" hidden="1" x14ac:dyDescent="0.2">
      <c r="A551" s="472"/>
      <c r="B551" s="478" t="s">
        <v>2771</v>
      </c>
      <c r="C551" s="476">
        <v>40</v>
      </c>
      <c r="D551" s="476">
        <v>115</v>
      </c>
      <c r="E551" s="476">
        <v>20</v>
      </c>
      <c r="F551" s="476">
        <v>80</v>
      </c>
      <c r="G551" s="476">
        <v>20</v>
      </c>
      <c r="H551" s="476">
        <v>35</v>
      </c>
      <c r="I551" s="478" t="s">
        <v>2772</v>
      </c>
      <c r="J551" s="478" t="s">
        <v>272</v>
      </c>
    </row>
    <row r="552" spans="1:10" s="384" customFormat="1" hidden="1" x14ac:dyDescent="0.2">
      <c r="A552" s="472"/>
      <c r="B552" s="478" t="s">
        <v>295</v>
      </c>
      <c r="C552" s="476">
        <v>34</v>
      </c>
      <c r="D552" s="476">
        <v>106</v>
      </c>
      <c r="E552" s="476">
        <v>20</v>
      </c>
      <c r="F552" s="476">
        <v>64</v>
      </c>
      <c r="G552" s="476">
        <v>14</v>
      </c>
      <c r="H552" s="476">
        <v>42</v>
      </c>
      <c r="I552" s="478" t="s">
        <v>3179</v>
      </c>
      <c r="J552" s="478" t="s">
        <v>272</v>
      </c>
    </row>
    <row r="553" spans="1:10" s="384" customFormat="1" hidden="1" x14ac:dyDescent="0.2">
      <c r="A553" s="472"/>
      <c r="B553" s="478" t="s">
        <v>297</v>
      </c>
      <c r="C553" s="476">
        <v>42</v>
      </c>
      <c r="D553" s="476">
        <v>110</v>
      </c>
      <c r="E553" s="476">
        <v>30</v>
      </c>
      <c r="F553" s="476">
        <v>74</v>
      </c>
      <c r="G553" s="476">
        <v>12</v>
      </c>
      <c r="H553" s="476">
        <v>36</v>
      </c>
      <c r="I553" s="478" t="s">
        <v>3180</v>
      </c>
      <c r="J553" s="478" t="s">
        <v>272</v>
      </c>
    </row>
    <row r="554" spans="1:10" s="384" customFormat="1" hidden="1" x14ac:dyDescent="0.2">
      <c r="A554" s="472"/>
      <c r="B554" s="478" t="s">
        <v>3322</v>
      </c>
      <c r="C554" s="476">
        <v>51</v>
      </c>
      <c r="D554" s="476">
        <v>115</v>
      </c>
      <c r="E554" s="476">
        <v>40</v>
      </c>
      <c r="F554" s="476">
        <v>80</v>
      </c>
      <c r="G554" s="476">
        <v>11</v>
      </c>
      <c r="H554" s="476">
        <v>35</v>
      </c>
      <c r="I554" s="478" t="s">
        <v>300</v>
      </c>
      <c r="J554" s="478" t="s">
        <v>272</v>
      </c>
    </row>
    <row r="555" spans="1:10" s="384" customFormat="1" hidden="1" x14ac:dyDescent="0.2">
      <c r="A555" s="472"/>
      <c r="B555" s="478" t="s">
        <v>301</v>
      </c>
      <c r="C555" s="476">
        <v>47</v>
      </c>
      <c r="D555" s="476">
        <v>109</v>
      </c>
      <c r="E555" s="476">
        <v>30</v>
      </c>
      <c r="F555" s="476">
        <v>58</v>
      </c>
      <c r="G555" s="476">
        <v>17</v>
      </c>
      <c r="H555" s="476">
        <v>51</v>
      </c>
      <c r="I555" s="478" t="s">
        <v>3181</v>
      </c>
      <c r="J555" s="478" t="s">
        <v>272</v>
      </c>
    </row>
    <row r="556" spans="1:10" s="384" customFormat="1" hidden="1" x14ac:dyDescent="0.2">
      <c r="A556" s="472"/>
      <c r="B556" s="478" t="s">
        <v>303</v>
      </c>
      <c r="C556" s="476">
        <v>47</v>
      </c>
      <c r="D556" s="476">
        <v>120</v>
      </c>
      <c r="E556" s="476">
        <v>40</v>
      </c>
      <c r="F556" s="476">
        <v>95</v>
      </c>
      <c r="G556" s="476">
        <v>7</v>
      </c>
      <c r="H556" s="476">
        <v>25</v>
      </c>
      <c r="I556" s="478" t="s">
        <v>2774</v>
      </c>
      <c r="J556" s="478" t="s">
        <v>272</v>
      </c>
    </row>
    <row r="557" spans="1:10" s="384" customFormat="1" hidden="1" x14ac:dyDescent="0.2">
      <c r="A557" s="472"/>
      <c r="B557" s="478" t="s">
        <v>305</v>
      </c>
      <c r="C557" s="476">
        <v>45</v>
      </c>
      <c r="D557" s="476">
        <v>105</v>
      </c>
      <c r="E557" s="476">
        <v>30</v>
      </c>
      <c r="F557" s="476">
        <v>60</v>
      </c>
      <c r="G557" s="476">
        <v>15</v>
      </c>
      <c r="H557" s="476">
        <v>45</v>
      </c>
      <c r="I557" s="478" t="s">
        <v>3182</v>
      </c>
      <c r="J557" s="478" t="s">
        <v>272</v>
      </c>
    </row>
    <row r="558" spans="1:10" s="384" customFormat="1" hidden="1" x14ac:dyDescent="0.2">
      <c r="A558" s="472"/>
      <c r="B558" s="478" t="s">
        <v>307</v>
      </c>
      <c r="C558" s="476">
        <v>47</v>
      </c>
      <c r="D558" s="476">
        <v>188</v>
      </c>
      <c r="E558" s="476">
        <v>20</v>
      </c>
      <c r="F558" s="476">
        <v>80</v>
      </c>
      <c r="G558" s="476">
        <v>27</v>
      </c>
      <c r="H558" s="476">
        <v>108</v>
      </c>
      <c r="I558" s="478" t="s">
        <v>2775</v>
      </c>
      <c r="J558" s="478" t="s">
        <v>272</v>
      </c>
    </row>
    <row r="559" spans="1:10" s="384" customFormat="1" hidden="1" x14ac:dyDescent="0.2">
      <c r="A559" s="469">
        <v>4</v>
      </c>
      <c r="B559" s="479" t="s">
        <v>309</v>
      </c>
      <c r="C559" s="477">
        <v>31</v>
      </c>
      <c r="D559" s="477">
        <v>105</v>
      </c>
      <c r="E559" s="477">
        <v>30</v>
      </c>
      <c r="F559" s="477">
        <v>100</v>
      </c>
      <c r="G559" s="477">
        <v>1</v>
      </c>
      <c r="H559" s="477">
        <v>5</v>
      </c>
      <c r="I559" s="479"/>
      <c r="J559" s="479"/>
    </row>
    <row r="560" spans="1:10" s="384" customFormat="1" hidden="1" x14ac:dyDescent="0.2">
      <c r="A560" s="472"/>
      <c r="B560" s="478" t="s">
        <v>2776</v>
      </c>
      <c r="C560" s="476">
        <v>5</v>
      </c>
      <c r="D560" s="476">
        <v>13</v>
      </c>
      <c r="E560" s="476">
        <v>5</v>
      </c>
      <c r="F560" s="476">
        <v>13</v>
      </c>
      <c r="G560" s="476"/>
      <c r="H560" s="476"/>
      <c r="I560" s="478" t="s">
        <v>322</v>
      </c>
      <c r="J560" s="478" t="s">
        <v>311</v>
      </c>
    </row>
    <row r="561" spans="1:10" s="384" customFormat="1" hidden="1" x14ac:dyDescent="0.2">
      <c r="A561" s="472"/>
      <c r="B561" s="478" t="s">
        <v>2777</v>
      </c>
      <c r="C561" s="476">
        <v>3</v>
      </c>
      <c r="D561" s="476">
        <v>12</v>
      </c>
      <c r="E561" s="476">
        <v>2</v>
      </c>
      <c r="F561" s="476">
        <v>7</v>
      </c>
      <c r="G561" s="476">
        <v>1</v>
      </c>
      <c r="H561" s="476">
        <v>5</v>
      </c>
      <c r="I561" s="478" t="s">
        <v>3323</v>
      </c>
      <c r="J561" s="478" t="s">
        <v>311</v>
      </c>
    </row>
    <row r="562" spans="1:10" s="384" customFormat="1" hidden="1" x14ac:dyDescent="0.2">
      <c r="A562" s="472"/>
      <c r="B562" s="478" t="s">
        <v>317</v>
      </c>
      <c r="C562" s="476">
        <v>23</v>
      </c>
      <c r="D562" s="476">
        <v>80</v>
      </c>
      <c r="E562" s="476">
        <v>23</v>
      </c>
      <c r="F562" s="476">
        <v>80</v>
      </c>
      <c r="G562" s="476"/>
      <c r="H562" s="476"/>
      <c r="I562" s="478" t="s">
        <v>322</v>
      </c>
      <c r="J562" s="478" t="s">
        <v>311</v>
      </c>
    </row>
    <row r="563" spans="1:10" s="384" customFormat="1" hidden="1" x14ac:dyDescent="0.2">
      <c r="A563" s="469">
        <v>5</v>
      </c>
      <c r="B563" s="479" t="s">
        <v>318</v>
      </c>
      <c r="C563" s="477">
        <v>161</v>
      </c>
      <c r="D563" s="477">
        <v>378</v>
      </c>
      <c r="E563" s="477">
        <v>99</v>
      </c>
      <c r="F563" s="477">
        <v>233</v>
      </c>
      <c r="G563" s="477">
        <v>62</v>
      </c>
      <c r="H563" s="477">
        <v>145</v>
      </c>
      <c r="I563" s="479"/>
      <c r="J563" s="479"/>
    </row>
    <row r="564" spans="1:10" s="384" customFormat="1" hidden="1" x14ac:dyDescent="0.2">
      <c r="A564" s="472"/>
      <c r="B564" s="478" t="s">
        <v>2781</v>
      </c>
      <c r="C564" s="476">
        <v>29</v>
      </c>
      <c r="D564" s="476">
        <v>73</v>
      </c>
      <c r="E564" s="476">
        <v>18</v>
      </c>
      <c r="F564" s="476">
        <v>42</v>
      </c>
      <c r="G564" s="476">
        <v>11</v>
      </c>
      <c r="H564" s="476">
        <v>31</v>
      </c>
      <c r="I564" s="478" t="s">
        <v>2782</v>
      </c>
      <c r="J564" s="478" t="s">
        <v>320</v>
      </c>
    </row>
    <row r="565" spans="1:10" s="384" customFormat="1" hidden="1" x14ac:dyDescent="0.2">
      <c r="A565" s="472"/>
      <c r="B565" s="478" t="s">
        <v>2783</v>
      </c>
      <c r="C565" s="476">
        <v>25</v>
      </c>
      <c r="D565" s="476">
        <v>62</v>
      </c>
      <c r="E565" s="476">
        <v>13</v>
      </c>
      <c r="F565" s="476">
        <v>33</v>
      </c>
      <c r="G565" s="476">
        <v>12</v>
      </c>
      <c r="H565" s="476">
        <v>29</v>
      </c>
      <c r="I565" s="478" t="s">
        <v>2784</v>
      </c>
      <c r="J565" s="478" t="s">
        <v>320</v>
      </c>
    </row>
    <row r="566" spans="1:10" s="384" customFormat="1" hidden="1" x14ac:dyDescent="0.2">
      <c r="A566" s="472"/>
      <c r="B566" s="478" t="s">
        <v>2785</v>
      </c>
      <c r="C566" s="476">
        <v>37</v>
      </c>
      <c r="D566" s="476">
        <v>81</v>
      </c>
      <c r="E566" s="476">
        <v>24</v>
      </c>
      <c r="F566" s="476">
        <v>56</v>
      </c>
      <c r="G566" s="476">
        <v>13</v>
      </c>
      <c r="H566" s="476">
        <v>25</v>
      </c>
      <c r="I566" s="478" t="s">
        <v>2786</v>
      </c>
      <c r="J566" s="478" t="s">
        <v>320</v>
      </c>
    </row>
    <row r="567" spans="1:10" s="384" customFormat="1" hidden="1" x14ac:dyDescent="0.2">
      <c r="A567" s="472"/>
      <c r="B567" s="478" t="s">
        <v>2787</v>
      </c>
      <c r="C567" s="476">
        <v>31</v>
      </c>
      <c r="D567" s="476">
        <v>75</v>
      </c>
      <c r="E567" s="476">
        <v>19</v>
      </c>
      <c r="F567" s="476">
        <v>47</v>
      </c>
      <c r="G567" s="476">
        <v>12</v>
      </c>
      <c r="H567" s="476">
        <v>28</v>
      </c>
      <c r="I567" s="478" t="s">
        <v>2788</v>
      </c>
      <c r="J567" s="478" t="s">
        <v>320</v>
      </c>
    </row>
    <row r="568" spans="1:10" s="384" customFormat="1" hidden="1" x14ac:dyDescent="0.2">
      <c r="A568" s="472"/>
      <c r="B568" s="478" t="s">
        <v>2789</v>
      </c>
      <c r="C568" s="476">
        <v>39</v>
      </c>
      <c r="D568" s="476">
        <v>87</v>
      </c>
      <c r="E568" s="476">
        <v>25</v>
      </c>
      <c r="F568" s="476">
        <v>55</v>
      </c>
      <c r="G568" s="476">
        <v>14</v>
      </c>
      <c r="H568" s="476">
        <v>32</v>
      </c>
      <c r="I568" s="478" t="s">
        <v>2790</v>
      </c>
      <c r="J568" s="478" t="s">
        <v>320</v>
      </c>
    </row>
    <row r="569" spans="1:10" s="384" customFormat="1" hidden="1" x14ac:dyDescent="0.2">
      <c r="A569" s="469">
        <v>6</v>
      </c>
      <c r="B569" s="479" t="s">
        <v>328</v>
      </c>
      <c r="C569" s="477">
        <v>623</v>
      </c>
      <c r="D569" s="477">
        <v>2637</v>
      </c>
      <c r="E569" s="477">
        <v>275</v>
      </c>
      <c r="F569" s="477">
        <v>1179</v>
      </c>
      <c r="G569" s="477">
        <v>348</v>
      </c>
      <c r="H569" s="477">
        <v>1458</v>
      </c>
      <c r="I569" s="479"/>
      <c r="J569" s="479"/>
    </row>
    <row r="570" spans="1:10" s="384" customFormat="1" hidden="1" x14ac:dyDescent="0.2">
      <c r="A570" s="472"/>
      <c r="B570" s="478" t="s">
        <v>329</v>
      </c>
      <c r="C570" s="476">
        <v>22</v>
      </c>
      <c r="D570" s="476">
        <v>92</v>
      </c>
      <c r="E570" s="476">
        <v>22</v>
      </c>
      <c r="F570" s="476">
        <v>92</v>
      </c>
      <c r="G570" s="476">
        <v>0</v>
      </c>
      <c r="H570" s="476">
        <v>0</v>
      </c>
      <c r="I570" s="478" t="s">
        <v>3324</v>
      </c>
      <c r="J570" s="478" t="s">
        <v>320</v>
      </c>
    </row>
    <row r="571" spans="1:10" s="384" customFormat="1" hidden="1" x14ac:dyDescent="0.2">
      <c r="A571" s="472"/>
      <c r="B571" s="478" t="s">
        <v>330</v>
      </c>
      <c r="C571" s="476">
        <v>35</v>
      </c>
      <c r="D571" s="476">
        <v>152</v>
      </c>
      <c r="E571" s="476">
        <v>20</v>
      </c>
      <c r="F571" s="476">
        <v>86</v>
      </c>
      <c r="G571" s="476">
        <v>15</v>
      </c>
      <c r="H571" s="476">
        <v>66</v>
      </c>
      <c r="I571" s="478" t="s">
        <v>3325</v>
      </c>
      <c r="J571" s="478" t="s">
        <v>320</v>
      </c>
    </row>
    <row r="572" spans="1:10" s="384" customFormat="1" hidden="1" x14ac:dyDescent="0.2">
      <c r="A572" s="472"/>
      <c r="B572" s="478" t="s">
        <v>331</v>
      </c>
      <c r="C572" s="476">
        <v>24</v>
      </c>
      <c r="D572" s="476">
        <v>98</v>
      </c>
      <c r="E572" s="476">
        <v>8</v>
      </c>
      <c r="F572" s="476">
        <v>34</v>
      </c>
      <c r="G572" s="476">
        <v>16</v>
      </c>
      <c r="H572" s="476">
        <v>64</v>
      </c>
      <c r="I572" s="478" t="s">
        <v>3326</v>
      </c>
      <c r="J572" s="478" t="s">
        <v>320</v>
      </c>
    </row>
    <row r="573" spans="1:10" s="384" customFormat="1" hidden="1" x14ac:dyDescent="0.2">
      <c r="A573" s="472"/>
      <c r="B573" s="478" t="s">
        <v>332</v>
      </c>
      <c r="C573" s="476">
        <v>73</v>
      </c>
      <c r="D573" s="476">
        <v>299</v>
      </c>
      <c r="E573" s="476">
        <v>46</v>
      </c>
      <c r="F573" s="476">
        <v>184</v>
      </c>
      <c r="G573" s="476">
        <v>27</v>
      </c>
      <c r="H573" s="476">
        <v>115</v>
      </c>
      <c r="I573" s="478" t="s">
        <v>3327</v>
      </c>
      <c r="J573" s="478" t="s">
        <v>320</v>
      </c>
    </row>
    <row r="574" spans="1:10" s="384" customFormat="1" hidden="1" x14ac:dyDescent="0.2">
      <c r="A574" s="472"/>
      <c r="B574" s="478" t="s">
        <v>333</v>
      </c>
      <c r="C574" s="476">
        <v>66</v>
      </c>
      <c r="D574" s="476">
        <v>274</v>
      </c>
      <c r="E574" s="476">
        <v>24</v>
      </c>
      <c r="F574" s="476">
        <v>101</v>
      </c>
      <c r="G574" s="476">
        <v>42</v>
      </c>
      <c r="H574" s="476">
        <v>173</v>
      </c>
      <c r="I574" s="478" t="s">
        <v>3328</v>
      </c>
      <c r="J574" s="478" t="s">
        <v>320</v>
      </c>
    </row>
    <row r="575" spans="1:10" s="384" customFormat="1" hidden="1" x14ac:dyDescent="0.2">
      <c r="A575" s="472"/>
      <c r="B575" s="478" t="s">
        <v>334</v>
      </c>
      <c r="C575" s="476">
        <v>47</v>
      </c>
      <c r="D575" s="476">
        <v>193</v>
      </c>
      <c r="E575" s="476">
        <v>28</v>
      </c>
      <c r="F575" s="476">
        <v>102</v>
      </c>
      <c r="G575" s="476">
        <v>19</v>
      </c>
      <c r="H575" s="476">
        <v>91</v>
      </c>
      <c r="I575" s="478" t="s">
        <v>3329</v>
      </c>
      <c r="J575" s="478" t="s">
        <v>320</v>
      </c>
    </row>
    <row r="576" spans="1:10" s="384" customFormat="1" hidden="1" x14ac:dyDescent="0.2">
      <c r="A576" s="472"/>
      <c r="B576" s="478" t="s">
        <v>335</v>
      </c>
      <c r="C576" s="476">
        <v>75</v>
      </c>
      <c r="D576" s="476">
        <v>314</v>
      </c>
      <c r="E576" s="476">
        <v>35</v>
      </c>
      <c r="F576" s="476">
        <v>156</v>
      </c>
      <c r="G576" s="476">
        <v>40</v>
      </c>
      <c r="H576" s="476">
        <v>158</v>
      </c>
      <c r="I576" s="478" t="s">
        <v>3330</v>
      </c>
      <c r="J576" s="478" t="s">
        <v>320</v>
      </c>
    </row>
    <row r="577" spans="1:10" s="384" customFormat="1" hidden="1" x14ac:dyDescent="0.2">
      <c r="A577" s="472"/>
      <c r="B577" s="478" t="s">
        <v>336</v>
      </c>
      <c r="C577" s="476">
        <v>21</v>
      </c>
      <c r="D577" s="476">
        <v>88</v>
      </c>
      <c r="E577" s="476">
        <v>5</v>
      </c>
      <c r="F577" s="476">
        <v>22</v>
      </c>
      <c r="G577" s="476">
        <v>16</v>
      </c>
      <c r="H577" s="476">
        <v>66</v>
      </c>
      <c r="I577" s="478" t="s">
        <v>3331</v>
      </c>
      <c r="J577" s="478" t="s">
        <v>320</v>
      </c>
    </row>
    <row r="578" spans="1:10" s="384" customFormat="1" hidden="1" x14ac:dyDescent="0.2">
      <c r="A578" s="472"/>
      <c r="B578" s="478" t="s">
        <v>337</v>
      </c>
      <c r="C578" s="476">
        <v>115</v>
      </c>
      <c r="D578" s="476">
        <v>498</v>
      </c>
      <c r="E578" s="476">
        <v>32</v>
      </c>
      <c r="F578" s="476">
        <v>157</v>
      </c>
      <c r="G578" s="476">
        <v>83</v>
      </c>
      <c r="H578" s="476">
        <v>341</v>
      </c>
      <c r="I578" s="478" t="s">
        <v>3332</v>
      </c>
      <c r="J578" s="478" t="s">
        <v>320</v>
      </c>
    </row>
    <row r="579" spans="1:10" s="384" customFormat="1" hidden="1" x14ac:dyDescent="0.2">
      <c r="A579" s="472"/>
      <c r="B579" s="478" t="s">
        <v>338</v>
      </c>
      <c r="C579" s="476">
        <v>68</v>
      </c>
      <c r="D579" s="476">
        <v>284</v>
      </c>
      <c r="E579" s="476">
        <v>24</v>
      </c>
      <c r="F579" s="476">
        <v>102</v>
      </c>
      <c r="G579" s="476">
        <v>44</v>
      </c>
      <c r="H579" s="476">
        <v>182</v>
      </c>
      <c r="I579" s="478" t="s">
        <v>3193</v>
      </c>
      <c r="J579" s="478" t="s">
        <v>320</v>
      </c>
    </row>
    <row r="580" spans="1:10" s="384" customFormat="1" hidden="1" x14ac:dyDescent="0.2">
      <c r="A580" s="472"/>
      <c r="B580" s="478" t="s">
        <v>2803</v>
      </c>
      <c r="C580" s="476">
        <v>77</v>
      </c>
      <c r="D580" s="476">
        <v>345</v>
      </c>
      <c r="E580" s="476">
        <v>31</v>
      </c>
      <c r="F580" s="476">
        <v>143</v>
      </c>
      <c r="G580" s="476">
        <v>46</v>
      </c>
      <c r="H580" s="476">
        <v>202</v>
      </c>
      <c r="I580" s="478" t="s">
        <v>3333</v>
      </c>
      <c r="J580" s="478" t="s">
        <v>320</v>
      </c>
    </row>
    <row r="581" spans="1:10" s="384" customFormat="1" hidden="1" x14ac:dyDescent="0.2">
      <c r="A581" s="469">
        <v>7</v>
      </c>
      <c r="B581" s="479" t="s">
        <v>340</v>
      </c>
      <c r="C581" s="477">
        <v>711</v>
      </c>
      <c r="D581" s="477">
        <v>2973</v>
      </c>
      <c r="E581" s="477">
        <v>209</v>
      </c>
      <c r="F581" s="477">
        <v>923</v>
      </c>
      <c r="G581" s="477">
        <v>502</v>
      </c>
      <c r="H581" s="477">
        <v>2050</v>
      </c>
      <c r="I581" s="479"/>
      <c r="J581" s="479"/>
    </row>
    <row r="582" spans="1:10" s="384" customFormat="1" hidden="1" x14ac:dyDescent="0.2">
      <c r="A582" s="472"/>
      <c r="B582" s="478" t="s">
        <v>341</v>
      </c>
      <c r="C582" s="476">
        <v>55</v>
      </c>
      <c r="D582" s="476">
        <v>220</v>
      </c>
      <c r="E582" s="476">
        <v>15</v>
      </c>
      <c r="F582" s="476">
        <v>60</v>
      </c>
      <c r="G582" s="476">
        <v>40</v>
      </c>
      <c r="H582" s="476">
        <v>160</v>
      </c>
      <c r="I582" s="478" t="s">
        <v>2805</v>
      </c>
      <c r="J582" s="478" t="s">
        <v>272</v>
      </c>
    </row>
    <row r="583" spans="1:10" s="384" customFormat="1" hidden="1" x14ac:dyDescent="0.2">
      <c r="A583" s="472"/>
      <c r="B583" s="478" t="s">
        <v>342</v>
      </c>
      <c r="C583" s="476">
        <v>70</v>
      </c>
      <c r="D583" s="476">
        <v>290</v>
      </c>
      <c r="E583" s="476">
        <v>20</v>
      </c>
      <c r="F583" s="476">
        <v>85</v>
      </c>
      <c r="G583" s="476">
        <v>50</v>
      </c>
      <c r="H583" s="476">
        <v>205</v>
      </c>
      <c r="I583" s="478" t="s">
        <v>2806</v>
      </c>
      <c r="J583" s="478" t="s">
        <v>272</v>
      </c>
    </row>
    <row r="584" spans="1:10" s="384" customFormat="1" hidden="1" x14ac:dyDescent="0.2">
      <c r="A584" s="472"/>
      <c r="B584" s="478" t="s">
        <v>343</v>
      </c>
      <c r="C584" s="476">
        <v>71</v>
      </c>
      <c r="D584" s="476">
        <v>293</v>
      </c>
      <c r="E584" s="476">
        <v>19</v>
      </c>
      <c r="F584" s="476">
        <v>78</v>
      </c>
      <c r="G584" s="476">
        <v>52</v>
      </c>
      <c r="H584" s="476">
        <v>215</v>
      </c>
      <c r="I584" s="478" t="s">
        <v>2807</v>
      </c>
      <c r="J584" s="478" t="s">
        <v>272</v>
      </c>
    </row>
    <row r="585" spans="1:10" s="384" customFormat="1" hidden="1" x14ac:dyDescent="0.2">
      <c r="A585" s="472"/>
      <c r="B585" s="478" t="s">
        <v>344</v>
      </c>
      <c r="C585" s="476">
        <v>50</v>
      </c>
      <c r="D585" s="476">
        <v>250</v>
      </c>
      <c r="E585" s="476">
        <v>20</v>
      </c>
      <c r="F585" s="476">
        <v>100</v>
      </c>
      <c r="G585" s="476">
        <v>30</v>
      </c>
      <c r="H585" s="476">
        <v>150</v>
      </c>
      <c r="I585" s="478" t="s">
        <v>2808</v>
      </c>
      <c r="J585" s="478" t="s">
        <v>272</v>
      </c>
    </row>
    <row r="586" spans="1:10" s="384" customFormat="1" hidden="1" x14ac:dyDescent="0.2">
      <c r="A586" s="472"/>
      <c r="B586" s="478" t="s">
        <v>345</v>
      </c>
      <c r="C586" s="476">
        <v>75</v>
      </c>
      <c r="D586" s="476">
        <v>320</v>
      </c>
      <c r="E586" s="476">
        <v>25</v>
      </c>
      <c r="F586" s="476">
        <v>120</v>
      </c>
      <c r="G586" s="476">
        <v>50</v>
      </c>
      <c r="H586" s="476">
        <v>200</v>
      </c>
      <c r="I586" s="478" t="s">
        <v>2809</v>
      </c>
      <c r="J586" s="478" t="s">
        <v>272</v>
      </c>
    </row>
    <row r="587" spans="1:10" s="384" customFormat="1" hidden="1" x14ac:dyDescent="0.2">
      <c r="A587" s="472"/>
      <c r="B587" s="478" t="s">
        <v>346</v>
      </c>
      <c r="C587" s="476">
        <v>90</v>
      </c>
      <c r="D587" s="476">
        <v>380</v>
      </c>
      <c r="E587" s="476">
        <v>25</v>
      </c>
      <c r="F587" s="476">
        <v>120</v>
      </c>
      <c r="G587" s="476">
        <v>65</v>
      </c>
      <c r="H587" s="476">
        <v>260</v>
      </c>
      <c r="I587" s="478" t="s">
        <v>2810</v>
      </c>
      <c r="J587" s="478" t="s">
        <v>272</v>
      </c>
    </row>
    <row r="588" spans="1:10" s="384" customFormat="1" hidden="1" x14ac:dyDescent="0.2">
      <c r="A588" s="472"/>
      <c r="B588" s="478" t="s">
        <v>347</v>
      </c>
      <c r="C588" s="476">
        <v>75</v>
      </c>
      <c r="D588" s="476">
        <v>300</v>
      </c>
      <c r="E588" s="476">
        <v>20</v>
      </c>
      <c r="F588" s="476">
        <v>80</v>
      </c>
      <c r="G588" s="476">
        <v>55</v>
      </c>
      <c r="H588" s="476">
        <v>220</v>
      </c>
      <c r="I588" s="478" t="s">
        <v>2811</v>
      </c>
      <c r="J588" s="478" t="s">
        <v>272</v>
      </c>
    </row>
    <row r="589" spans="1:10" s="384" customFormat="1" hidden="1" x14ac:dyDescent="0.2">
      <c r="A589" s="472"/>
      <c r="B589" s="478" t="s">
        <v>348</v>
      </c>
      <c r="C589" s="476">
        <v>70</v>
      </c>
      <c r="D589" s="476">
        <v>280</v>
      </c>
      <c r="E589" s="476">
        <v>20</v>
      </c>
      <c r="F589" s="476">
        <v>80</v>
      </c>
      <c r="G589" s="476">
        <v>50</v>
      </c>
      <c r="H589" s="476">
        <v>200</v>
      </c>
      <c r="I589" s="478" t="s">
        <v>2812</v>
      </c>
      <c r="J589" s="478" t="s">
        <v>272</v>
      </c>
    </row>
    <row r="590" spans="1:10" s="384" customFormat="1" hidden="1" x14ac:dyDescent="0.2">
      <c r="A590" s="472"/>
      <c r="B590" s="478" t="s">
        <v>349</v>
      </c>
      <c r="C590" s="476">
        <v>85</v>
      </c>
      <c r="D590" s="476">
        <v>360</v>
      </c>
      <c r="E590" s="476">
        <v>25</v>
      </c>
      <c r="F590" s="476">
        <v>120</v>
      </c>
      <c r="G590" s="476">
        <v>60</v>
      </c>
      <c r="H590" s="476">
        <v>240</v>
      </c>
      <c r="I590" s="478" t="s">
        <v>2813</v>
      </c>
      <c r="J590" s="478" t="s">
        <v>272</v>
      </c>
    </row>
    <row r="591" spans="1:10" s="384" customFormat="1" hidden="1" x14ac:dyDescent="0.2">
      <c r="A591" s="472"/>
      <c r="B591" s="478" t="s">
        <v>350</v>
      </c>
      <c r="C591" s="476">
        <v>70</v>
      </c>
      <c r="D591" s="476">
        <v>280</v>
      </c>
      <c r="E591" s="476">
        <v>20</v>
      </c>
      <c r="F591" s="476">
        <v>80</v>
      </c>
      <c r="G591" s="476">
        <v>50</v>
      </c>
      <c r="H591" s="476">
        <v>200</v>
      </c>
      <c r="I591" s="478" t="s">
        <v>2814</v>
      </c>
      <c r="J591" s="478" t="s">
        <v>272</v>
      </c>
    </row>
    <row r="592" spans="1:10" s="384" customFormat="1" hidden="1" x14ac:dyDescent="0.2">
      <c r="A592" s="469">
        <v>8</v>
      </c>
      <c r="B592" s="479" t="s">
        <v>351</v>
      </c>
      <c r="C592" s="477">
        <v>188</v>
      </c>
      <c r="D592" s="477">
        <v>752</v>
      </c>
      <c r="E592" s="477">
        <v>158</v>
      </c>
      <c r="F592" s="477">
        <v>606</v>
      </c>
      <c r="G592" s="477">
        <v>30</v>
      </c>
      <c r="H592" s="477">
        <v>146</v>
      </c>
      <c r="I592" s="479"/>
      <c r="J592" s="479"/>
    </row>
    <row r="593" spans="1:10" s="384" customFormat="1" hidden="1" x14ac:dyDescent="0.2">
      <c r="A593" s="472"/>
      <c r="B593" s="478" t="s">
        <v>2815</v>
      </c>
      <c r="C593" s="476">
        <v>25</v>
      </c>
      <c r="D593" s="476">
        <v>115</v>
      </c>
      <c r="E593" s="476">
        <v>25</v>
      </c>
      <c r="F593" s="476">
        <v>115</v>
      </c>
      <c r="G593" s="476">
        <v>0</v>
      </c>
      <c r="H593" s="476">
        <v>0</v>
      </c>
      <c r="I593" s="478" t="s">
        <v>3334</v>
      </c>
      <c r="J593" s="478" t="s">
        <v>353</v>
      </c>
    </row>
    <row r="594" spans="1:10" s="384" customFormat="1" hidden="1" x14ac:dyDescent="0.2">
      <c r="A594" s="472"/>
      <c r="B594" s="478" t="s">
        <v>2817</v>
      </c>
      <c r="C594" s="476">
        <v>6</v>
      </c>
      <c r="D594" s="476">
        <v>15</v>
      </c>
      <c r="E594" s="476">
        <v>6</v>
      </c>
      <c r="F594" s="476">
        <v>15</v>
      </c>
      <c r="G594" s="476">
        <v>0</v>
      </c>
      <c r="H594" s="476">
        <v>0</v>
      </c>
      <c r="I594" s="478" t="s">
        <v>3334</v>
      </c>
      <c r="J594" s="478" t="s">
        <v>353</v>
      </c>
    </row>
    <row r="595" spans="1:10" s="384" customFormat="1" hidden="1" x14ac:dyDescent="0.2">
      <c r="A595" s="472"/>
      <c r="B595" s="478" t="s">
        <v>2819</v>
      </c>
      <c r="C595" s="476">
        <v>7</v>
      </c>
      <c r="D595" s="476">
        <v>25</v>
      </c>
      <c r="E595" s="476">
        <v>7</v>
      </c>
      <c r="F595" s="476">
        <v>25</v>
      </c>
      <c r="G595" s="476">
        <v>0</v>
      </c>
      <c r="H595" s="476">
        <v>0</v>
      </c>
      <c r="I595" s="478" t="s">
        <v>3334</v>
      </c>
      <c r="J595" s="478" t="s">
        <v>353</v>
      </c>
    </row>
    <row r="596" spans="1:10" s="384" customFormat="1" hidden="1" x14ac:dyDescent="0.2">
      <c r="A596" s="472"/>
      <c r="B596" s="478" t="s">
        <v>2822</v>
      </c>
      <c r="C596" s="476">
        <v>8</v>
      </c>
      <c r="D596" s="476">
        <v>41</v>
      </c>
      <c r="E596" s="476">
        <v>8</v>
      </c>
      <c r="F596" s="476">
        <v>41</v>
      </c>
      <c r="G596" s="476">
        <v>0</v>
      </c>
      <c r="H596" s="476">
        <v>0</v>
      </c>
      <c r="I596" s="478" t="s">
        <v>2823</v>
      </c>
      <c r="J596" s="478" t="s">
        <v>2821</v>
      </c>
    </row>
    <row r="597" spans="1:10" s="384" customFormat="1" hidden="1" x14ac:dyDescent="0.2">
      <c r="A597" s="472"/>
      <c r="B597" s="478" t="s">
        <v>2824</v>
      </c>
      <c r="C597" s="476">
        <v>30</v>
      </c>
      <c r="D597" s="476">
        <v>105</v>
      </c>
      <c r="E597" s="476">
        <v>17</v>
      </c>
      <c r="F597" s="476">
        <v>60</v>
      </c>
      <c r="G597" s="476">
        <v>13</v>
      </c>
      <c r="H597" s="476">
        <v>45</v>
      </c>
      <c r="I597" s="478" t="s">
        <v>3335</v>
      </c>
      <c r="J597" s="478" t="s">
        <v>311</v>
      </c>
    </row>
    <row r="598" spans="1:10" s="384" customFormat="1" hidden="1" x14ac:dyDescent="0.2">
      <c r="A598" s="472"/>
      <c r="B598" s="478" t="s">
        <v>2826</v>
      </c>
      <c r="C598" s="476">
        <v>60</v>
      </c>
      <c r="D598" s="476">
        <v>200</v>
      </c>
      <c r="E598" s="476">
        <v>60</v>
      </c>
      <c r="F598" s="476">
        <v>200</v>
      </c>
      <c r="G598" s="476">
        <v>0</v>
      </c>
      <c r="H598" s="476">
        <v>0</v>
      </c>
      <c r="I598" s="478" t="s">
        <v>2827</v>
      </c>
      <c r="J598" s="478" t="s">
        <v>2821</v>
      </c>
    </row>
    <row r="599" spans="1:10" s="384" customFormat="1" hidden="1" x14ac:dyDescent="0.2">
      <c r="A599" s="472"/>
      <c r="B599" s="478" t="s">
        <v>1982</v>
      </c>
      <c r="C599" s="476">
        <v>20</v>
      </c>
      <c r="D599" s="476">
        <v>100</v>
      </c>
      <c r="E599" s="476">
        <v>20</v>
      </c>
      <c r="F599" s="476">
        <v>100</v>
      </c>
      <c r="G599" s="476">
        <v>0</v>
      </c>
      <c r="H599" s="476">
        <v>0</v>
      </c>
      <c r="I599" s="478" t="s">
        <v>2828</v>
      </c>
      <c r="J599" s="478" t="s">
        <v>2821</v>
      </c>
    </row>
    <row r="600" spans="1:10" s="384" customFormat="1" hidden="1" x14ac:dyDescent="0.2">
      <c r="A600" s="472"/>
      <c r="B600" s="478" t="s">
        <v>2829</v>
      </c>
      <c r="C600" s="476">
        <v>32</v>
      </c>
      <c r="D600" s="476">
        <v>151</v>
      </c>
      <c r="E600" s="476">
        <v>15</v>
      </c>
      <c r="F600" s="476">
        <v>50</v>
      </c>
      <c r="G600" s="476">
        <v>17</v>
      </c>
      <c r="H600" s="476">
        <v>101</v>
      </c>
      <c r="I600" s="478" t="s">
        <v>2828</v>
      </c>
      <c r="J600" s="478" t="s">
        <v>320</v>
      </c>
    </row>
    <row r="601" spans="1:10" s="384" customFormat="1" hidden="1" x14ac:dyDescent="0.2">
      <c r="A601" s="469">
        <v>9</v>
      </c>
      <c r="B601" s="479" t="s">
        <v>362</v>
      </c>
      <c r="C601" s="477">
        <v>97</v>
      </c>
      <c r="D601" s="477">
        <v>341</v>
      </c>
      <c r="E601" s="477">
        <v>64</v>
      </c>
      <c r="F601" s="477">
        <v>228</v>
      </c>
      <c r="G601" s="477">
        <v>33</v>
      </c>
      <c r="H601" s="477">
        <v>113</v>
      </c>
      <c r="I601" s="479"/>
      <c r="J601" s="479"/>
    </row>
    <row r="602" spans="1:10" s="384" customFormat="1" hidden="1" x14ac:dyDescent="0.2">
      <c r="A602" s="472"/>
      <c r="B602" s="478" t="s">
        <v>2830</v>
      </c>
      <c r="C602" s="476">
        <v>4</v>
      </c>
      <c r="D602" s="476">
        <v>12</v>
      </c>
      <c r="E602" s="476">
        <v>4</v>
      </c>
      <c r="F602" s="476">
        <v>12</v>
      </c>
      <c r="G602" s="476">
        <v>0</v>
      </c>
      <c r="H602" s="476">
        <v>0</v>
      </c>
      <c r="I602" s="478" t="s">
        <v>3198</v>
      </c>
      <c r="J602" s="478" t="s">
        <v>311</v>
      </c>
    </row>
    <row r="603" spans="1:10" s="384" customFormat="1" hidden="1" x14ac:dyDescent="0.2">
      <c r="A603" s="472"/>
      <c r="B603" s="478" t="s">
        <v>2832</v>
      </c>
      <c r="C603" s="476">
        <v>36</v>
      </c>
      <c r="D603" s="476">
        <v>134</v>
      </c>
      <c r="E603" s="476">
        <v>18</v>
      </c>
      <c r="F603" s="476">
        <v>67</v>
      </c>
      <c r="G603" s="476">
        <v>18</v>
      </c>
      <c r="H603" s="476">
        <v>67</v>
      </c>
      <c r="I603" s="478" t="s">
        <v>2833</v>
      </c>
      <c r="J603" s="478" t="s">
        <v>311</v>
      </c>
    </row>
    <row r="604" spans="1:10" s="384" customFormat="1" hidden="1" x14ac:dyDescent="0.2">
      <c r="A604" s="472"/>
      <c r="B604" s="478" t="s">
        <v>2834</v>
      </c>
      <c r="C604" s="476">
        <v>57</v>
      </c>
      <c r="D604" s="476">
        <v>195</v>
      </c>
      <c r="E604" s="476">
        <v>42</v>
      </c>
      <c r="F604" s="476">
        <v>149</v>
      </c>
      <c r="G604" s="476">
        <v>15</v>
      </c>
      <c r="H604" s="476">
        <v>46</v>
      </c>
      <c r="I604" s="478" t="s">
        <v>3336</v>
      </c>
      <c r="J604" s="478" t="s">
        <v>311</v>
      </c>
    </row>
    <row r="605" spans="1:10" s="384" customFormat="1" hidden="1" x14ac:dyDescent="0.2">
      <c r="A605" s="469">
        <v>10</v>
      </c>
      <c r="B605" s="479" t="s">
        <v>369</v>
      </c>
      <c r="C605" s="477">
        <v>299</v>
      </c>
      <c r="D605" s="477">
        <v>1115</v>
      </c>
      <c r="E605" s="477">
        <v>149</v>
      </c>
      <c r="F605" s="477">
        <v>552</v>
      </c>
      <c r="G605" s="477">
        <v>150</v>
      </c>
      <c r="H605" s="477">
        <v>563</v>
      </c>
      <c r="I605" s="479"/>
      <c r="J605" s="479"/>
    </row>
    <row r="606" spans="1:10" s="384" customFormat="1" hidden="1" x14ac:dyDescent="0.2">
      <c r="A606" s="472"/>
      <c r="B606" s="478" t="s">
        <v>370</v>
      </c>
      <c r="C606" s="476">
        <v>26</v>
      </c>
      <c r="D606" s="476">
        <v>134</v>
      </c>
      <c r="E606" s="476">
        <v>13</v>
      </c>
      <c r="F606" s="476">
        <v>67</v>
      </c>
      <c r="G606" s="476">
        <v>13</v>
      </c>
      <c r="H606" s="476">
        <v>67</v>
      </c>
      <c r="I606" s="478" t="s">
        <v>371</v>
      </c>
      <c r="J606" s="478" t="s">
        <v>353</v>
      </c>
    </row>
    <row r="607" spans="1:10" s="384" customFormat="1" hidden="1" x14ac:dyDescent="0.2">
      <c r="A607" s="472"/>
      <c r="B607" s="478" t="s">
        <v>2836</v>
      </c>
      <c r="C607" s="476">
        <v>23</v>
      </c>
      <c r="D607" s="476">
        <v>87</v>
      </c>
      <c r="E607" s="476">
        <v>11</v>
      </c>
      <c r="F607" s="476">
        <v>38</v>
      </c>
      <c r="G607" s="476">
        <v>12</v>
      </c>
      <c r="H607" s="476">
        <v>49</v>
      </c>
      <c r="I607" s="478" t="s">
        <v>373</v>
      </c>
      <c r="J607" s="478" t="s">
        <v>353</v>
      </c>
    </row>
    <row r="608" spans="1:10" s="384" customFormat="1" hidden="1" x14ac:dyDescent="0.2">
      <c r="A608" s="472"/>
      <c r="B608" s="478" t="s">
        <v>2837</v>
      </c>
      <c r="C608" s="476">
        <v>70</v>
      </c>
      <c r="D608" s="476">
        <v>240</v>
      </c>
      <c r="E608" s="476">
        <v>35</v>
      </c>
      <c r="F608" s="476">
        <v>120</v>
      </c>
      <c r="G608" s="476">
        <v>35</v>
      </c>
      <c r="H608" s="476">
        <v>120</v>
      </c>
      <c r="I608" s="478" t="s">
        <v>375</v>
      </c>
      <c r="J608" s="478" t="s">
        <v>353</v>
      </c>
    </row>
    <row r="609" spans="1:10" s="384" customFormat="1" hidden="1" x14ac:dyDescent="0.2">
      <c r="A609" s="472"/>
      <c r="B609" s="478" t="s">
        <v>2838</v>
      </c>
      <c r="C609" s="476">
        <v>30</v>
      </c>
      <c r="D609" s="476">
        <v>186</v>
      </c>
      <c r="E609" s="476">
        <v>15</v>
      </c>
      <c r="F609" s="476">
        <v>93</v>
      </c>
      <c r="G609" s="476">
        <v>15</v>
      </c>
      <c r="H609" s="476">
        <v>93</v>
      </c>
      <c r="I609" s="478" t="s">
        <v>377</v>
      </c>
      <c r="J609" s="478" t="s">
        <v>353</v>
      </c>
    </row>
    <row r="610" spans="1:10" s="384" customFormat="1" hidden="1" x14ac:dyDescent="0.2">
      <c r="A610" s="472"/>
      <c r="B610" s="478" t="s">
        <v>2839</v>
      </c>
      <c r="C610" s="476">
        <v>12</v>
      </c>
      <c r="D610" s="476">
        <v>36</v>
      </c>
      <c r="E610" s="476">
        <v>6</v>
      </c>
      <c r="F610" s="476">
        <v>18</v>
      </c>
      <c r="G610" s="476">
        <v>6</v>
      </c>
      <c r="H610" s="476">
        <v>18</v>
      </c>
      <c r="I610" s="478" t="s">
        <v>379</v>
      </c>
      <c r="J610" s="478" t="s">
        <v>353</v>
      </c>
    </row>
    <row r="611" spans="1:10" s="384" customFormat="1" hidden="1" x14ac:dyDescent="0.2">
      <c r="A611" s="472"/>
      <c r="B611" s="478" t="s">
        <v>380</v>
      </c>
      <c r="C611" s="476">
        <v>28</v>
      </c>
      <c r="D611" s="476">
        <v>98</v>
      </c>
      <c r="E611" s="476">
        <v>14</v>
      </c>
      <c r="F611" s="476">
        <v>49</v>
      </c>
      <c r="G611" s="476">
        <v>14</v>
      </c>
      <c r="H611" s="476">
        <v>49</v>
      </c>
      <c r="I611" s="478" t="s">
        <v>381</v>
      </c>
      <c r="J611" s="478" t="s">
        <v>353</v>
      </c>
    </row>
    <row r="612" spans="1:10" s="384" customFormat="1" hidden="1" x14ac:dyDescent="0.2">
      <c r="A612" s="472"/>
      <c r="B612" s="478" t="s">
        <v>382</v>
      </c>
      <c r="C612" s="476">
        <v>24</v>
      </c>
      <c r="D612" s="476">
        <v>92</v>
      </c>
      <c r="E612" s="476">
        <v>12</v>
      </c>
      <c r="F612" s="476">
        <v>46</v>
      </c>
      <c r="G612" s="476">
        <v>12</v>
      </c>
      <c r="H612" s="476">
        <v>46</v>
      </c>
      <c r="I612" s="478" t="s">
        <v>383</v>
      </c>
      <c r="J612" s="478" t="s">
        <v>353</v>
      </c>
    </row>
    <row r="613" spans="1:10" s="384" customFormat="1" hidden="1" x14ac:dyDescent="0.2">
      <c r="A613" s="472"/>
      <c r="B613" s="478" t="s">
        <v>384</v>
      </c>
      <c r="C613" s="476">
        <v>56</v>
      </c>
      <c r="D613" s="476">
        <v>136</v>
      </c>
      <c r="E613" s="476">
        <v>28</v>
      </c>
      <c r="F613" s="476">
        <v>68</v>
      </c>
      <c r="G613" s="476">
        <v>28</v>
      </c>
      <c r="H613" s="476">
        <v>68</v>
      </c>
      <c r="I613" s="478" t="s">
        <v>385</v>
      </c>
      <c r="J613" s="478" t="s">
        <v>353</v>
      </c>
    </row>
    <row r="614" spans="1:10" s="384" customFormat="1" hidden="1" x14ac:dyDescent="0.2">
      <c r="A614" s="472"/>
      <c r="B614" s="478" t="s">
        <v>386</v>
      </c>
      <c r="C614" s="476">
        <v>30</v>
      </c>
      <c r="D614" s="476">
        <v>106</v>
      </c>
      <c r="E614" s="476">
        <v>15</v>
      </c>
      <c r="F614" s="476">
        <v>53</v>
      </c>
      <c r="G614" s="476">
        <v>15</v>
      </c>
      <c r="H614" s="476">
        <v>53</v>
      </c>
      <c r="I614" s="478" t="s">
        <v>387</v>
      </c>
      <c r="J614" s="478" t="s">
        <v>353</v>
      </c>
    </row>
    <row r="615" spans="1:10" s="384" customFormat="1" hidden="1" x14ac:dyDescent="0.2">
      <c r="A615" s="469">
        <v>11</v>
      </c>
      <c r="B615" s="479" t="s">
        <v>388</v>
      </c>
      <c r="C615" s="477">
        <v>842</v>
      </c>
      <c r="D615" s="477">
        <v>3198</v>
      </c>
      <c r="E615" s="477">
        <v>537</v>
      </c>
      <c r="F615" s="477">
        <v>1893</v>
      </c>
      <c r="G615" s="477">
        <v>305</v>
      </c>
      <c r="H615" s="477">
        <v>1305</v>
      </c>
      <c r="I615" s="479"/>
      <c r="J615" s="479"/>
    </row>
    <row r="616" spans="1:10" s="384" customFormat="1" hidden="1" x14ac:dyDescent="0.2">
      <c r="A616" s="472"/>
      <c r="B616" s="478" t="s">
        <v>389</v>
      </c>
      <c r="C616" s="476">
        <v>135</v>
      </c>
      <c r="D616" s="476">
        <v>553</v>
      </c>
      <c r="E616" s="476">
        <v>85</v>
      </c>
      <c r="F616" s="476">
        <v>345</v>
      </c>
      <c r="G616" s="476">
        <v>50</v>
      </c>
      <c r="H616" s="476">
        <v>208</v>
      </c>
      <c r="I616" s="478" t="s">
        <v>3337</v>
      </c>
      <c r="J616" s="478" t="s">
        <v>2841</v>
      </c>
    </row>
    <row r="617" spans="1:10" s="384" customFormat="1" hidden="1" x14ac:dyDescent="0.2">
      <c r="A617" s="472"/>
      <c r="B617" s="478" t="s">
        <v>390</v>
      </c>
      <c r="C617" s="476">
        <v>123</v>
      </c>
      <c r="D617" s="476">
        <v>400</v>
      </c>
      <c r="E617" s="476">
        <v>75</v>
      </c>
      <c r="F617" s="476">
        <v>215</v>
      </c>
      <c r="G617" s="476">
        <v>48</v>
      </c>
      <c r="H617" s="476">
        <v>185</v>
      </c>
      <c r="I617" s="478" t="s">
        <v>2842</v>
      </c>
      <c r="J617" s="478" t="s">
        <v>2841</v>
      </c>
    </row>
    <row r="618" spans="1:10" s="384" customFormat="1" hidden="1" x14ac:dyDescent="0.2">
      <c r="A618" s="472"/>
      <c r="B618" s="478" t="s">
        <v>391</v>
      </c>
      <c r="C618" s="476">
        <v>135</v>
      </c>
      <c r="D618" s="476">
        <v>450</v>
      </c>
      <c r="E618" s="476">
        <v>75</v>
      </c>
      <c r="F618" s="476">
        <v>240</v>
      </c>
      <c r="G618" s="476">
        <v>60</v>
      </c>
      <c r="H618" s="476">
        <v>210</v>
      </c>
      <c r="I618" s="478" t="s">
        <v>2843</v>
      </c>
      <c r="J618" s="478" t="s">
        <v>2841</v>
      </c>
    </row>
    <row r="619" spans="1:10" s="384" customFormat="1" hidden="1" x14ac:dyDescent="0.2">
      <c r="A619" s="472"/>
      <c r="B619" s="478" t="s">
        <v>392</v>
      </c>
      <c r="C619" s="476">
        <v>70</v>
      </c>
      <c r="D619" s="476">
        <v>311</v>
      </c>
      <c r="E619" s="476">
        <v>35</v>
      </c>
      <c r="F619" s="476">
        <v>166</v>
      </c>
      <c r="G619" s="476">
        <v>35</v>
      </c>
      <c r="H619" s="476">
        <v>145</v>
      </c>
      <c r="I619" s="478" t="s">
        <v>322</v>
      </c>
      <c r="J619" s="478" t="s">
        <v>2841</v>
      </c>
    </row>
    <row r="620" spans="1:10" s="384" customFormat="1" hidden="1" x14ac:dyDescent="0.2">
      <c r="A620" s="472"/>
      <c r="B620" s="478" t="s">
        <v>393</v>
      </c>
      <c r="C620" s="476">
        <v>240</v>
      </c>
      <c r="D620" s="476">
        <v>962</v>
      </c>
      <c r="E620" s="476">
        <v>140</v>
      </c>
      <c r="F620" s="476">
        <v>470</v>
      </c>
      <c r="G620" s="476">
        <v>100</v>
      </c>
      <c r="H620" s="476">
        <v>492</v>
      </c>
      <c r="I620" s="478" t="s">
        <v>2844</v>
      </c>
      <c r="J620" s="478" t="s">
        <v>2841</v>
      </c>
    </row>
    <row r="621" spans="1:10" s="384" customFormat="1" hidden="1" x14ac:dyDescent="0.2">
      <c r="A621" s="472"/>
      <c r="B621" s="478" t="s">
        <v>394</v>
      </c>
      <c r="C621" s="476">
        <v>42</v>
      </c>
      <c r="D621" s="476">
        <v>145</v>
      </c>
      <c r="E621" s="476">
        <v>30</v>
      </c>
      <c r="F621" s="476">
        <v>80</v>
      </c>
      <c r="G621" s="476">
        <v>12</v>
      </c>
      <c r="H621" s="476">
        <v>65</v>
      </c>
      <c r="I621" s="478" t="s">
        <v>2845</v>
      </c>
      <c r="J621" s="478" t="s">
        <v>2841</v>
      </c>
    </row>
    <row r="622" spans="1:10" s="384" customFormat="1" hidden="1" x14ac:dyDescent="0.2">
      <c r="A622" s="472"/>
      <c r="B622" s="478" t="s">
        <v>397</v>
      </c>
      <c r="C622" s="476">
        <v>62</v>
      </c>
      <c r="D622" s="476">
        <v>217</v>
      </c>
      <c r="E622" s="476">
        <v>62</v>
      </c>
      <c r="F622" s="476">
        <v>217</v>
      </c>
      <c r="G622" s="476"/>
      <c r="H622" s="476"/>
      <c r="I622" s="478" t="s">
        <v>322</v>
      </c>
      <c r="J622" s="478" t="s">
        <v>2841</v>
      </c>
    </row>
    <row r="623" spans="1:10" s="384" customFormat="1" hidden="1" x14ac:dyDescent="0.2">
      <c r="A623" s="472"/>
      <c r="B623" s="478" t="s">
        <v>396</v>
      </c>
      <c r="C623" s="476">
        <v>35</v>
      </c>
      <c r="D623" s="476">
        <v>160</v>
      </c>
      <c r="E623" s="476">
        <v>35</v>
      </c>
      <c r="F623" s="476">
        <v>160</v>
      </c>
      <c r="G623" s="476"/>
      <c r="H623" s="476"/>
      <c r="I623" s="478" t="s">
        <v>322</v>
      </c>
      <c r="J623" s="478" t="s">
        <v>2841</v>
      </c>
    </row>
    <row r="624" spans="1:10" s="384" customFormat="1" hidden="1" x14ac:dyDescent="0.2">
      <c r="A624" s="469">
        <v>12</v>
      </c>
      <c r="B624" s="479" t="s">
        <v>398</v>
      </c>
      <c r="C624" s="477">
        <v>550</v>
      </c>
      <c r="D624" s="477">
        <v>2750</v>
      </c>
      <c r="E624" s="477">
        <v>210</v>
      </c>
      <c r="F624" s="477">
        <v>1050</v>
      </c>
      <c r="G624" s="477">
        <v>340</v>
      </c>
      <c r="H624" s="477">
        <v>1700</v>
      </c>
      <c r="I624" s="479"/>
      <c r="J624" s="479"/>
    </row>
    <row r="625" spans="1:10" s="384" customFormat="1" hidden="1" x14ac:dyDescent="0.2">
      <c r="A625" s="472"/>
      <c r="B625" s="478" t="s">
        <v>399</v>
      </c>
      <c r="C625" s="476">
        <v>190</v>
      </c>
      <c r="D625" s="476">
        <v>950</v>
      </c>
      <c r="E625" s="476">
        <v>90</v>
      </c>
      <c r="F625" s="476">
        <v>450</v>
      </c>
      <c r="G625" s="476">
        <v>100</v>
      </c>
      <c r="H625" s="476">
        <v>500</v>
      </c>
      <c r="I625" s="478" t="s">
        <v>3338</v>
      </c>
      <c r="J625" s="478" t="s">
        <v>2848</v>
      </c>
    </row>
    <row r="626" spans="1:10" s="384" customFormat="1" hidden="1" x14ac:dyDescent="0.2">
      <c r="A626" s="472"/>
      <c r="B626" s="478" t="s">
        <v>3203</v>
      </c>
      <c r="C626" s="476">
        <v>20</v>
      </c>
      <c r="D626" s="476">
        <v>100</v>
      </c>
      <c r="E626" s="476">
        <v>20</v>
      </c>
      <c r="F626" s="476">
        <v>100</v>
      </c>
      <c r="G626" s="476"/>
      <c r="H626" s="476"/>
      <c r="I626" s="478" t="s">
        <v>3339</v>
      </c>
      <c r="J626" s="478" t="s">
        <v>320</v>
      </c>
    </row>
    <row r="627" spans="1:10" s="384" customFormat="1" hidden="1" x14ac:dyDescent="0.2">
      <c r="A627" s="472"/>
      <c r="B627" s="478" t="s">
        <v>400</v>
      </c>
      <c r="C627" s="476">
        <v>120</v>
      </c>
      <c r="D627" s="476">
        <v>600</v>
      </c>
      <c r="E627" s="476">
        <v>40</v>
      </c>
      <c r="F627" s="476">
        <v>200</v>
      </c>
      <c r="G627" s="476">
        <v>80</v>
      </c>
      <c r="H627" s="476">
        <v>400</v>
      </c>
      <c r="I627" s="478" t="s">
        <v>3206</v>
      </c>
      <c r="J627" s="478" t="s">
        <v>2872</v>
      </c>
    </row>
    <row r="628" spans="1:10" s="384" customFormat="1" hidden="1" x14ac:dyDescent="0.2">
      <c r="A628" s="472"/>
      <c r="B628" s="478" t="s">
        <v>401</v>
      </c>
      <c r="C628" s="476">
        <v>160</v>
      </c>
      <c r="D628" s="476">
        <v>800</v>
      </c>
      <c r="E628" s="476">
        <v>40</v>
      </c>
      <c r="F628" s="476">
        <v>200</v>
      </c>
      <c r="G628" s="476">
        <v>120</v>
      </c>
      <c r="H628" s="476">
        <v>600</v>
      </c>
      <c r="I628" s="478" t="s">
        <v>3208</v>
      </c>
      <c r="J628" s="478" t="s">
        <v>2872</v>
      </c>
    </row>
    <row r="629" spans="1:10" s="384" customFormat="1" hidden="1" x14ac:dyDescent="0.2">
      <c r="A629" s="472"/>
      <c r="B629" s="478" t="s">
        <v>3207</v>
      </c>
      <c r="C629" s="476">
        <v>60</v>
      </c>
      <c r="D629" s="476">
        <v>300</v>
      </c>
      <c r="E629" s="476">
        <v>20</v>
      </c>
      <c r="F629" s="476">
        <v>100</v>
      </c>
      <c r="G629" s="476">
        <v>40</v>
      </c>
      <c r="H629" s="476">
        <v>200</v>
      </c>
      <c r="I629" s="478" t="s">
        <v>3339</v>
      </c>
      <c r="J629" s="478" t="s">
        <v>320</v>
      </c>
    </row>
    <row r="630" spans="1:10" s="384" customFormat="1" hidden="1" x14ac:dyDescent="0.2">
      <c r="A630" s="469">
        <v>13</v>
      </c>
      <c r="B630" s="479" t="s">
        <v>405</v>
      </c>
      <c r="C630" s="477">
        <v>1300</v>
      </c>
      <c r="D630" s="477">
        <v>5920</v>
      </c>
      <c r="E630" s="477">
        <v>670</v>
      </c>
      <c r="F630" s="477">
        <v>3020</v>
      </c>
      <c r="G630" s="477">
        <v>630</v>
      </c>
      <c r="H630" s="477">
        <v>2900</v>
      </c>
      <c r="I630" s="479"/>
      <c r="J630" s="479"/>
    </row>
    <row r="631" spans="1:10" s="384" customFormat="1" hidden="1" x14ac:dyDescent="0.2">
      <c r="A631" s="472"/>
      <c r="B631" s="478" t="s">
        <v>2853</v>
      </c>
      <c r="C631" s="476">
        <v>190</v>
      </c>
      <c r="D631" s="476">
        <v>850</v>
      </c>
      <c r="E631" s="476">
        <v>100</v>
      </c>
      <c r="F631" s="476">
        <v>440</v>
      </c>
      <c r="G631" s="476">
        <v>90</v>
      </c>
      <c r="H631" s="476">
        <v>410</v>
      </c>
      <c r="I631" s="478" t="s">
        <v>2854</v>
      </c>
      <c r="J631" s="478" t="s">
        <v>408</v>
      </c>
    </row>
    <row r="632" spans="1:10" s="384" customFormat="1" hidden="1" x14ac:dyDescent="0.2">
      <c r="A632" s="472"/>
      <c r="B632" s="478" t="s">
        <v>2855</v>
      </c>
      <c r="C632" s="476">
        <v>130</v>
      </c>
      <c r="D632" s="476">
        <v>550</v>
      </c>
      <c r="E632" s="476">
        <v>60</v>
      </c>
      <c r="F632" s="476">
        <v>260</v>
      </c>
      <c r="G632" s="476">
        <v>70</v>
      </c>
      <c r="H632" s="476">
        <v>290</v>
      </c>
      <c r="I632" s="478" t="s">
        <v>2856</v>
      </c>
      <c r="J632" s="478" t="s">
        <v>408</v>
      </c>
    </row>
    <row r="633" spans="1:10" s="384" customFormat="1" hidden="1" x14ac:dyDescent="0.2">
      <c r="A633" s="472"/>
      <c r="B633" s="478" t="s">
        <v>2857</v>
      </c>
      <c r="C633" s="476">
        <v>110</v>
      </c>
      <c r="D633" s="476">
        <v>540</v>
      </c>
      <c r="E633" s="476">
        <v>50</v>
      </c>
      <c r="F633" s="476">
        <v>240</v>
      </c>
      <c r="G633" s="476">
        <v>60</v>
      </c>
      <c r="H633" s="476">
        <v>300</v>
      </c>
      <c r="I633" s="478" t="s">
        <v>2858</v>
      </c>
      <c r="J633" s="478" t="s">
        <v>408</v>
      </c>
    </row>
    <row r="634" spans="1:10" s="384" customFormat="1" hidden="1" x14ac:dyDescent="0.2">
      <c r="A634" s="472"/>
      <c r="B634" s="478" t="s">
        <v>2859</v>
      </c>
      <c r="C634" s="476">
        <v>150</v>
      </c>
      <c r="D634" s="476">
        <v>780</v>
      </c>
      <c r="E634" s="476">
        <v>80</v>
      </c>
      <c r="F634" s="476">
        <v>400</v>
      </c>
      <c r="G634" s="476">
        <v>70</v>
      </c>
      <c r="H634" s="476">
        <v>380</v>
      </c>
      <c r="I634" s="478" t="s">
        <v>412</v>
      </c>
      <c r="J634" s="478" t="s">
        <v>408</v>
      </c>
    </row>
    <row r="635" spans="1:10" s="384" customFormat="1" hidden="1" x14ac:dyDescent="0.2">
      <c r="A635" s="472"/>
      <c r="B635" s="478" t="s">
        <v>2860</v>
      </c>
      <c r="C635" s="476">
        <v>230</v>
      </c>
      <c r="D635" s="476">
        <v>980</v>
      </c>
      <c r="E635" s="476">
        <v>140</v>
      </c>
      <c r="F635" s="476">
        <v>570</v>
      </c>
      <c r="G635" s="476">
        <v>90</v>
      </c>
      <c r="H635" s="476">
        <v>410</v>
      </c>
      <c r="I635" s="478" t="s">
        <v>2861</v>
      </c>
      <c r="J635" s="478" t="s">
        <v>408</v>
      </c>
    </row>
    <row r="636" spans="1:10" s="384" customFormat="1" hidden="1" x14ac:dyDescent="0.2">
      <c r="A636" s="472"/>
      <c r="B636" s="478" t="s">
        <v>2862</v>
      </c>
      <c r="C636" s="476">
        <v>150</v>
      </c>
      <c r="D636" s="476">
        <v>720</v>
      </c>
      <c r="E636" s="476">
        <v>90</v>
      </c>
      <c r="F636" s="476">
        <v>500</v>
      </c>
      <c r="G636" s="476">
        <v>60</v>
      </c>
      <c r="H636" s="476">
        <v>220</v>
      </c>
      <c r="I636" s="478" t="s">
        <v>2863</v>
      </c>
      <c r="J636" s="478" t="s">
        <v>408</v>
      </c>
    </row>
    <row r="637" spans="1:10" s="384" customFormat="1" hidden="1" x14ac:dyDescent="0.2">
      <c r="A637" s="472"/>
      <c r="B637" s="478" t="s">
        <v>2864</v>
      </c>
      <c r="C637" s="476">
        <v>170</v>
      </c>
      <c r="D637" s="476">
        <v>680</v>
      </c>
      <c r="E637" s="476">
        <v>80</v>
      </c>
      <c r="F637" s="476">
        <v>320</v>
      </c>
      <c r="G637" s="476">
        <v>90</v>
      </c>
      <c r="H637" s="476">
        <v>360</v>
      </c>
      <c r="I637" s="478" t="s">
        <v>2865</v>
      </c>
      <c r="J637" s="478" t="s">
        <v>408</v>
      </c>
    </row>
    <row r="638" spans="1:10" s="384" customFormat="1" hidden="1" x14ac:dyDescent="0.2">
      <c r="A638" s="472"/>
      <c r="B638" s="478" t="s">
        <v>2866</v>
      </c>
      <c r="C638" s="476">
        <v>60</v>
      </c>
      <c r="D638" s="476">
        <v>320</v>
      </c>
      <c r="E638" s="476">
        <v>20</v>
      </c>
      <c r="F638" s="476">
        <v>90</v>
      </c>
      <c r="G638" s="476">
        <v>40</v>
      </c>
      <c r="H638" s="476">
        <v>230</v>
      </c>
      <c r="I638" s="478" t="s">
        <v>2867</v>
      </c>
      <c r="J638" s="478" t="s">
        <v>408</v>
      </c>
    </row>
    <row r="639" spans="1:10" s="384" customFormat="1" hidden="1" x14ac:dyDescent="0.2">
      <c r="A639" s="472"/>
      <c r="B639" s="478" t="s">
        <v>2868</v>
      </c>
      <c r="C639" s="476">
        <v>110</v>
      </c>
      <c r="D639" s="476">
        <v>500</v>
      </c>
      <c r="E639" s="476">
        <v>50</v>
      </c>
      <c r="F639" s="476">
        <v>200</v>
      </c>
      <c r="G639" s="476">
        <v>60</v>
      </c>
      <c r="H639" s="476">
        <v>300</v>
      </c>
      <c r="I639" s="478" t="s">
        <v>2869</v>
      </c>
      <c r="J639" s="478" t="s">
        <v>408</v>
      </c>
    </row>
    <row r="640" spans="1:10" s="384" customFormat="1" hidden="1" x14ac:dyDescent="0.2">
      <c r="A640" s="469">
        <v>14</v>
      </c>
      <c r="B640" s="479" t="s">
        <v>419</v>
      </c>
      <c r="C640" s="477">
        <v>861</v>
      </c>
      <c r="D640" s="477">
        <v>2634</v>
      </c>
      <c r="E640" s="477">
        <v>289</v>
      </c>
      <c r="F640" s="477">
        <v>955</v>
      </c>
      <c r="G640" s="477">
        <v>572</v>
      </c>
      <c r="H640" s="477">
        <v>1679</v>
      </c>
      <c r="I640" s="479"/>
      <c r="J640" s="479"/>
    </row>
    <row r="641" spans="1:10" s="384" customFormat="1" hidden="1" x14ac:dyDescent="0.2">
      <c r="A641" s="472"/>
      <c r="B641" s="478" t="s">
        <v>422</v>
      </c>
      <c r="C641" s="476">
        <v>30</v>
      </c>
      <c r="D641" s="476">
        <v>103</v>
      </c>
      <c r="E641" s="476">
        <v>9</v>
      </c>
      <c r="F641" s="476">
        <v>36</v>
      </c>
      <c r="G641" s="476">
        <v>21</v>
      </c>
      <c r="H641" s="476">
        <v>67</v>
      </c>
      <c r="I641" s="478" t="s">
        <v>2870</v>
      </c>
      <c r="J641" s="478" t="s">
        <v>353</v>
      </c>
    </row>
    <row r="642" spans="1:10" s="384" customFormat="1" hidden="1" x14ac:dyDescent="0.2">
      <c r="A642" s="472"/>
      <c r="B642" s="478" t="s">
        <v>423</v>
      </c>
      <c r="C642" s="476">
        <v>70</v>
      </c>
      <c r="D642" s="476">
        <v>347</v>
      </c>
      <c r="E642" s="476">
        <v>40</v>
      </c>
      <c r="F642" s="476">
        <v>210</v>
      </c>
      <c r="G642" s="476">
        <v>30</v>
      </c>
      <c r="H642" s="476">
        <v>137</v>
      </c>
      <c r="I642" s="478" t="s">
        <v>2870</v>
      </c>
      <c r="J642" s="478" t="s">
        <v>353</v>
      </c>
    </row>
    <row r="643" spans="1:10" s="384" customFormat="1" hidden="1" x14ac:dyDescent="0.2">
      <c r="A643" s="472"/>
      <c r="B643" s="478" t="s">
        <v>424</v>
      </c>
      <c r="C643" s="476">
        <v>67</v>
      </c>
      <c r="D643" s="476">
        <v>232</v>
      </c>
      <c r="E643" s="476">
        <v>25</v>
      </c>
      <c r="F643" s="476">
        <v>84</v>
      </c>
      <c r="G643" s="476">
        <v>42</v>
      </c>
      <c r="H643" s="476">
        <v>148</v>
      </c>
      <c r="I643" s="478" t="s">
        <v>1023</v>
      </c>
      <c r="J643" s="478" t="s">
        <v>353</v>
      </c>
    </row>
    <row r="644" spans="1:10" s="384" customFormat="1" hidden="1" x14ac:dyDescent="0.2">
      <c r="A644" s="472"/>
      <c r="B644" s="478" t="s">
        <v>425</v>
      </c>
      <c r="C644" s="476">
        <v>40</v>
      </c>
      <c r="D644" s="476">
        <v>147</v>
      </c>
      <c r="E644" s="476">
        <v>7</v>
      </c>
      <c r="F644" s="476">
        <v>35</v>
      </c>
      <c r="G644" s="476">
        <v>33</v>
      </c>
      <c r="H644" s="476">
        <v>112</v>
      </c>
      <c r="I644" s="478" t="s">
        <v>1023</v>
      </c>
      <c r="J644" s="478" t="s">
        <v>353</v>
      </c>
    </row>
    <row r="645" spans="1:10" s="384" customFormat="1" hidden="1" x14ac:dyDescent="0.2">
      <c r="A645" s="472"/>
      <c r="B645" s="478" t="s">
        <v>420</v>
      </c>
      <c r="C645" s="476">
        <v>450</v>
      </c>
      <c r="D645" s="476">
        <v>1350</v>
      </c>
      <c r="E645" s="476">
        <v>150</v>
      </c>
      <c r="F645" s="476">
        <v>450</v>
      </c>
      <c r="G645" s="476">
        <v>300</v>
      </c>
      <c r="H645" s="476">
        <v>900</v>
      </c>
      <c r="I645" s="478" t="s">
        <v>2871</v>
      </c>
      <c r="J645" s="478" t="s">
        <v>353</v>
      </c>
    </row>
    <row r="646" spans="1:10" s="384" customFormat="1" hidden="1" x14ac:dyDescent="0.2">
      <c r="A646" s="472"/>
      <c r="B646" s="478" t="s">
        <v>421</v>
      </c>
      <c r="C646" s="476">
        <v>190</v>
      </c>
      <c r="D646" s="476">
        <v>410</v>
      </c>
      <c r="E646" s="476">
        <v>50</v>
      </c>
      <c r="F646" s="476">
        <v>110</v>
      </c>
      <c r="G646" s="476">
        <v>140</v>
      </c>
      <c r="H646" s="476">
        <v>300</v>
      </c>
      <c r="I646" s="478" t="s">
        <v>1023</v>
      </c>
      <c r="J646" s="478" t="s">
        <v>353</v>
      </c>
    </row>
    <row r="647" spans="1:10" s="384" customFormat="1" hidden="1" x14ac:dyDescent="0.2">
      <c r="A647" s="472"/>
      <c r="B647" s="478" t="s">
        <v>426</v>
      </c>
      <c r="C647" s="476">
        <v>14</v>
      </c>
      <c r="D647" s="476">
        <v>45</v>
      </c>
      <c r="E647" s="476">
        <v>8</v>
      </c>
      <c r="F647" s="476">
        <v>30</v>
      </c>
      <c r="G647" s="476">
        <v>6</v>
      </c>
      <c r="H647" s="476">
        <v>15</v>
      </c>
      <c r="I647" s="478" t="s">
        <v>1023</v>
      </c>
      <c r="J647" s="478" t="s">
        <v>353</v>
      </c>
    </row>
    <row r="648" spans="1:10" s="384" customFormat="1" hidden="1" x14ac:dyDescent="0.2">
      <c r="A648" s="469">
        <v>15</v>
      </c>
      <c r="B648" s="479" t="s">
        <v>427</v>
      </c>
      <c r="C648" s="477">
        <v>143</v>
      </c>
      <c r="D648" s="477">
        <v>443</v>
      </c>
      <c r="E648" s="477">
        <v>73</v>
      </c>
      <c r="F648" s="477">
        <v>203</v>
      </c>
      <c r="G648" s="477">
        <v>70</v>
      </c>
      <c r="H648" s="477">
        <v>240</v>
      </c>
      <c r="I648" s="479"/>
      <c r="J648" s="479"/>
    </row>
    <row r="649" spans="1:10" s="384" customFormat="1" hidden="1" x14ac:dyDescent="0.2">
      <c r="A649" s="472"/>
      <c r="B649" s="478" t="s">
        <v>310</v>
      </c>
      <c r="C649" s="476">
        <v>48</v>
      </c>
      <c r="D649" s="476">
        <v>135</v>
      </c>
      <c r="E649" s="476">
        <v>28</v>
      </c>
      <c r="F649" s="476">
        <v>75</v>
      </c>
      <c r="G649" s="476">
        <v>20</v>
      </c>
      <c r="H649" s="476">
        <v>60</v>
      </c>
      <c r="I649" s="478" t="s">
        <v>428</v>
      </c>
      <c r="J649" s="478" t="s">
        <v>2872</v>
      </c>
    </row>
    <row r="650" spans="1:10" s="384" customFormat="1" hidden="1" x14ac:dyDescent="0.2">
      <c r="A650" s="472"/>
      <c r="B650" s="478" t="s">
        <v>312</v>
      </c>
      <c r="C650" s="476">
        <v>30</v>
      </c>
      <c r="D650" s="476">
        <v>110</v>
      </c>
      <c r="E650" s="476">
        <v>20</v>
      </c>
      <c r="F650" s="476">
        <v>50</v>
      </c>
      <c r="G650" s="476">
        <v>10</v>
      </c>
      <c r="H650" s="476">
        <v>60</v>
      </c>
      <c r="I650" s="478" t="s">
        <v>429</v>
      </c>
      <c r="J650" s="478" t="s">
        <v>2872</v>
      </c>
    </row>
    <row r="651" spans="1:10" s="384" customFormat="1" hidden="1" x14ac:dyDescent="0.2">
      <c r="A651" s="472"/>
      <c r="B651" s="478" t="s">
        <v>313</v>
      </c>
      <c r="C651" s="476">
        <v>25</v>
      </c>
      <c r="D651" s="476">
        <v>72</v>
      </c>
      <c r="E651" s="476">
        <v>15</v>
      </c>
      <c r="F651" s="476">
        <v>42</v>
      </c>
      <c r="G651" s="476">
        <v>10</v>
      </c>
      <c r="H651" s="476">
        <v>30</v>
      </c>
      <c r="I651" s="478" t="s">
        <v>430</v>
      </c>
      <c r="J651" s="478" t="s">
        <v>2872</v>
      </c>
    </row>
    <row r="652" spans="1:10" s="384" customFormat="1" hidden="1" x14ac:dyDescent="0.2">
      <c r="A652" s="472"/>
      <c r="B652" s="478" t="s">
        <v>314</v>
      </c>
      <c r="C652" s="476">
        <v>40</v>
      </c>
      <c r="D652" s="476">
        <v>126</v>
      </c>
      <c r="E652" s="476">
        <v>10</v>
      </c>
      <c r="F652" s="476">
        <v>36</v>
      </c>
      <c r="G652" s="476">
        <v>30</v>
      </c>
      <c r="H652" s="476">
        <v>90</v>
      </c>
      <c r="I652" s="478" t="s">
        <v>431</v>
      </c>
      <c r="J652" s="478" t="s">
        <v>2872</v>
      </c>
    </row>
    <row r="653" spans="1:10" s="384" customFormat="1" hidden="1" x14ac:dyDescent="0.2">
      <c r="A653" s="469">
        <v>16</v>
      </c>
      <c r="B653" s="479" t="s">
        <v>432</v>
      </c>
      <c r="C653" s="477">
        <v>96</v>
      </c>
      <c r="D653" s="477">
        <v>394</v>
      </c>
      <c r="E653" s="477">
        <v>25</v>
      </c>
      <c r="F653" s="477">
        <v>91</v>
      </c>
      <c r="G653" s="477">
        <v>71</v>
      </c>
      <c r="H653" s="477">
        <v>303</v>
      </c>
      <c r="I653" s="479"/>
      <c r="J653" s="479"/>
    </row>
    <row r="654" spans="1:10" s="384" customFormat="1" hidden="1" x14ac:dyDescent="0.2">
      <c r="A654" s="472"/>
      <c r="B654" s="478" t="s">
        <v>433</v>
      </c>
      <c r="C654" s="476">
        <v>62</v>
      </c>
      <c r="D654" s="476">
        <v>279</v>
      </c>
      <c r="E654" s="476"/>
      <c r="F654" s="476"/>
      <c r="G654" s="476">
        <v>62</v>
      </c>
      <c r="H654" s="476">
        <v>279</v>
      </c>
      <c r="I654" s="478" t="s">
        <v>3340</v>
      </c>
      <c r="J654" s="478" t="s">
        <v>3341</v>
      </c>
    </row>
    <row r="655" spans="1:10" s="384" customFormat="1" hidden="1" x14ac:dyDescent="0.2">
      <c r="A655" s="472"/>
      <c r="B655" s="478" t="s">
        <v>435</v>
      </c>
      <c r="C655" s="476">
        <v>10</v>
      </c>
      <c r="D655" s="476">
        <v>35</v>
      </c>
      <c r="E655" s="476">
        <v>10</v>
      </c>
      <c r="F655" s="476">
        <v>35</v>
      </c>
      <c r="G655" s="476"/>
      <c r="H655" s="476"/>
      <c r="I655" s="478" t="s">
        <v>3342</v>
      </c>
      <c r="J655" s="478" t="s">
        <v>311</v>
      </c>
    </row>
    <row r="656" spans="1:10" s="384" customFormat="1" hidden="1" x14ac:dyDescent="0.2">
      <c r="A656" s="472"/>
      <c r="B656" s="478" t="s">
        <v>436</v>
      </c>
      <c r="C656" s="476">
        <v>7</v>
      </c>
      <c r="D656" s="476">
        <v>26</v>
      </c>
      <c r="E656" s="476">
        <v>7</v>
      </c>
      <c r="F656" s="476">
        <v>26</v>
      </c>
      <c r="G656" s="476"/>
      <c r="H656" s="476"/>
      <c r="I656" s="478" t="s">
        <v>3343</v>
      </c>
      <c r="J656" s="478" t="s">
        <v>311</v>
      </c>
    </row>
    <row r="657" spans="1:10" s="384" customFormat="1" hidden="1" x14ac:dyDescent="0.2">
      <c r="A657" s="472"/>
      <c r="B657" s="478" t="s">
        <v>434</v>
      </c>
      <c r="C657" s="476">
        <v>17</v>
      </c>
      <c r="D657" s="476">
        <v>54</v>
      </c>
      <c r="E657" s="476">
        <v>8</v>
      </c>
      <c r="F657" s="476">
        <v>30</v>
      </c>
      <c r="G657" s="476">
        <v>9</v>
      </c>
      <c r="H657" s="476">
        <v>24</v>
      </c>
      <c r="I657" s="478" t="s">
        <v>3344</v>
      </c>
      <c r="J657" s="478" t="s">
        <v>311</v>
      </c>
    </row>
    <row r="658" spans="1:10" s="384" customFormat="1" hidden="1" x14ac:dyDescent="0.2">
      <c r="A658" s="469">
        <v>17</v>
      </c>
      <c r="B658" s="479" t="s">
        <v>437</v>
      </c>
      <c r="C658" s="477">
        <v>194</v>
      </c>
      <c r="D658" s="477">
        <v>585</v>
      </c>
      <c r="E658" s="477">
        <v>104</v>
      </c>
      <c r="F658" s="477">
        <v>315</v>
      </c>
      <c r="G658" s="477">
        <v>90</v>
      </c>
      <c r="H658" s="477">
        <v>270</v>
      </c>
      <c r="I658" s="479"/>
      <c r="J658" s="479"/>
    </row>
    <row r="659" spans="1:10" s="384" customFormat="1" hidden="1" x14ac:dyDescent="0.2">
      <c r="A659" s="472"/>
      <c r="B659" s="478" t="s">
        <v>310</v>
      </c>
      <c r="C659" s="476">
        <v>48</v>
      </c>
      <c r="D659" s="476">
        <v>145</v>
      </c>
      <c r="E659" s="476">
        <v>25</v>
      </c>
      <c r="F659" s="476">
        <v>75</v>
      </c>
      <c r="G659" s="476">
        <v>23</v>
      </c>
      <c r="H659" s="476">
        <v>70</v>
      </c>
      <c r="I659" s="478" t="s">
        <v>2879</v>
      </c>
      <c r="J659" s="478" t="s">
        <v>2880</v>
      </c>
    </row>
    <row r="660" spans="1:10" s="384" customFormat="1" hidden="1" x14ac:dyDescent="0.2">
      <c r="A660" s="472"/>
      <c r="B660" s="478" t="s">
        <v>312</v>
      </c>
      <c r="C660" s="476">
        <v>36</v>
      </c>
      <c r="D660" s="476">
        <v>110</v>
      </c>
      <c r="E660" s="476">
        <v>20</v>
      </c>
      <c r="F660" s="476">
        <v>60</v>
      </c>
      <c r="G660" s="476">
        <v>16</v>
      </c>
      <c r="H660" s="476">
        <v>50</v>
      </c>
      <c r="I660" s="478" t="s">
        <v>2879</v>
      </c>
      <c r="J660" s="478" t="s">
        <v>2880</v>
      </c>
    </row>
    <row r="661" spans="1:10" s="384" customFormat="1" hidden="1" x14ac:dyDescent="0.2">
      <c r="A661" s="472"/>
      <c r="B661" s="478" t="s">
        <v>313</v>
      </c>
      <c r="C661" s="476">
        <v>50</v>
      </c>
      <c r="D661" s="476">
        <v>150</v>
      </c>
      <c r="E661" s="476">
        <v>27</v>
      </c>
      <c r="F661" s="476">
        <v>80</v>
      </c>
      <c r="G661" s="476">
        <v>23</v>
      </c>
      <c r="H661" s="476">
        <v>70</v>
      </c>
      <c r="I661" s="478" t="s">
        <v>2881</v>
      </c>
      <c r="J661" s="478" t="s">
        <v>2880</v>
      </c>
    </row>
    <row r="662" spans="1:10" s="384" customFormat="1" hidden="1" x14ac:dyDescent="0.2">
      <c r="A662" s="472"/>
      <c r="B662" s="478" t="s">
        <v>314</v>
      </c>
      <c r="C662" s="476">
        <v>30</v>
      </c>
      <c r="D662" s="476">
        <v>90</v>
      </c>
      <c r="E662" s="476">
        <v>16</v>
      </c>
      <c r="F662" s="476">
        <v>50</v>
      </c>
      <c r="G662" s="476">
        <v>14</v>
      </c>
      <c r="H662" s="476">
        <v>40</v>
      </c>
      <c r="I662" s="478" t="s">
        <v>1354</v>
      </c>
      <c r="J662" s="478" t="s">
        <v>2880</v>
      </c>
    </row>
    <row r="663" spans="1:10" s="384" customFormat="1" hidden="1" x14ac:dyDescent="0.2">
      <c r="A663" s="472"/>
      <c r="B663" s="478" t="s">
        <v>315</v>
      </c>
      <c r="C663" s="476">
        <v>30</v>
      </c>
      <c r="D663" s="476">
        <v>90</v>
      </c>
      <c r="E663" s="476">
        <v>16</v>
      </c>
      <c r="F663" s="476">
        <v>50</v>
      </c>
      <c r="G663" s="476">
        <v>14</v>
      </c>
      <c r="H663" s="476">
        <v>40</v>
      </c>
      <c r="I663" s="478" t="s">
        <v>2881</v>
      </c>
      <c r="J663" s="478" t="s">
        <v>2880</v>
      </c>
    </row>
    <row r="664" spans="1:10" s="384" customFormat="1" hidden="1" x14ac:dyDescent="0.2">
      <c r="A664" s="469">
        <v>18</v>
      </c>
      <c r="B664" s="479" t="s">
        <v>438</v>
      </c>
      <c r="C664" s="477">
        <v>240</v>
      </c>
      <c r="D664" s="477">
        <v>850</v>
      </c>
      <c r="E664" s="477">
        <v>110</v>
      </c>
      <c r="F664" s="477">
        <v>330</v>
      </c>
      <c r="G664" s="477">
        <v>130</v>
      </c>
      <c r="H664" s="477">
        <v>520</v>
      </c>
      <c r="I664" s="479"/>
      <c r="J664" s="479"/>
    </row>
    <row r="665" spans="1:10" s="384" customFormat="1" hidden="1" x14ac:dyDescent="0.2">
      <c r="A665" s="472"/>
      <c r="B665" s="478" t="s">
        <v>439</v>
      </c>
      <c r="C665" s="476">
        <v>50</v>
      </c>
      <c r="D665" s="476">
        <v>150</v>
      </c>
      <c r="E665" s="476">
        <v>50</v>
      </c>
      <c r="F665" s="476">
        <v>150</v>
      </c>
      <c r="G665" s="476"/>
      <c r="H665" s="476"/>
      <c r="I665" s="478" t="s">
        <v>2882</v>
      </c>
      <c r="J665" s="478" t="s">
        <v>320</v>
      </c>
    </row>
    <row r="666" spans="1:10" s="384" customFormat="1" hidden="1" x14ac:dyDescent="0.2">
      <c r="A666" s="472"/>
      <c r="B666" s="478" t="s">
        <v>2883</v>
      </c>
      <c r="C666" s="476">
        <v>60</v>
      </c>
      <c r="D666" s="476">
        <v>210</v>
      </c>
      <c r="E666" s="476">
        <v>30</v>
      </c>
      <c r="F666" s="476">
        <v>90</v>
      </c>
      <c r="G666" s="476">
        <v>30</v>
      </c>
      <c r="H666" s="476">
        <v>120</v>
      </c>
      <c r="I666" s="478" t="s">
        <v>2884</v>
      </c>
      <c r="J666" s="478" t="s">
        <v>353</v>
      </c>
    </row>
    <row r="667" spans="1:10" s="384" customFormat="1" hidden="1" x14ac:dyDescent="0.2">
      <c r="A667" s="472"/>
      <c r="B667" s="478" t="s">
        <v>440</v>
      </c>
      <c r="C667" s="476">
        <v>70</v>
      </c>
      <c r="D667" s="476">
        <v>240</v>
      </c>
      <c r="E667" s="476">
        <v>30</v>
      </c>
      <c r="F667" s="476">
        <v>90</v>
      </c>
      <c r="G667" s="476">
        <v>40</v>
      </c>
      <c r="H667" s="476">
        <v>150</v>
      </c>
      <c r="I667" s="478" t="s">
        <v>2885</v>
      </c>
      <c r="J667" s="478" t="s">
        <v>353</v>
      </c>
    </row>
    <row r="668" spans="1:10" s="384" customFormat="1" hidden="1" x14ac:dyDescent="0.2">
      <c r="A668" s="472"/>
      <c r="B668" s="478" t="s">
        <v>441</v>
      </c>
      <c r="C668" s="476">
        <v>60</v>
      </c>
      <c r="D668" s="476">
        <v>250</v>
      </c>
      <c r="E668" s="476"/>
      <c r="F668" s="476"/>
      <c r="G668" s="476">
        <v>60</v>
      </c>
      <c r="H668" s="476">
        <v>250</v>
      </c>
      <c r="I668" s="478" t="s">
        <v>2886</v>
      </c>
      <c r="J668" s="478" t="s">
        <v>353</v>
      </c>
    </row>
    <row r="669" spans="1:10" s="384" customFormat="1" x14ac:dyDescent="0.2">
      <c r="A669" s="465">
        <v>7</v>
      </c>
      <c r="B669" s="466" t="s">
        <v>596</v>
      </c>
      <c r="C669" s="467">
        <f t="shared" ref="C669:H669" si="15">SUM(C670:C689)</f>
        <v>2678</v>
      </c>
      <c r="D669" s="467">
        <f t="shared" si="15"/>
        <v>10561</v>
      </c>
      <c r="E669" s="467">
        <f t="shared" si="15"/>
        <v>2068</v>
      </c>
      <c r="F669" s="467">
        <f t="shared" si="15"/>
        <v>8073</v>
      </c>
      <c r="G669" s="467">
        <f t="shared" si="15"/>
        <v>610</v>
      </c>
      <c r="H669" s="467">
        <f t="shared" si="15"/>
        <v>2488</v>
      </c>
      <c r="I669" s="466"/>
      <c r="J669" s="466"/>
    </row>
    <row r="670" spans="1:10" s="384" customFormat="1" hidden="1" x14ac:dyDescent="0.25">
      <c r="A670" s="485">
        <v>1</v>
      </c>
      <c r="B670" s="397" t="s">
        <v>635</v>
      </c>
      <c r="C670" s="398">
        <f t="shared" ref="C670:D672" si="16">E670+G670</f>
        <v>91</v>
      </c>
      <c r="D670" s="398">
        <f t="shared" si="16"/>
        <v>448</v>
      </c>
      <c r="E670" s="398">
        <v>62</v>
      </c>
      <c r="F670" s="398">
        <v>305</v>
      </c>
      <c r="G670" s="398">
        <v>29</v>
      </c>
      <c r="H670" s="398">
        <v>143</v>
      </c>
      <c r="I670" s="486" t="s">
        <v>2887</v>
      </c>
      <c r="J670" s="486" t="s">
        <v>2888</v>
      </c>
    </row>
    <row r="671" spans="1:10" s="384" customFormat="1" hidden="1" x14ac:dyDescent="0.25">
      <c r="A671" s="485">
        <v>2</v>
      </c>
      <c r="B671" s="397" t="s">
        <v>626</v>
      </c>
      <c r="C671" s="398">
        <f t="shared" si="16"/>
        <v>17</v>
      </c>
      <c r="D671" s="398">
        <f t="shared" si="16"/>
        <v>53</v>
      </c>
      <c r="E671" s="398">
        <v>17</v>
      </c>
      <c r="F671" s="398">
        <v>53</v>
      </c>
      <c r="G671" s="398">
        <v>0</v>
      </c>
      <c r="H671" s="398">
        <v>0</v>
      </c>
      <c r="I671" s="486" t="s">
        <v>3345</v>
      </c>
      <c r="J671" s="486" t="s">
        <v>272</v>
      </c>
    </row>
    <row r="672" spans="1:10" s="384" customFormat="1" hidden="1" x14ac:dyDescent="0.25">
      <c r="A672" s="485">
        <v>3</v>
      </c>
      <c r="B672" s="397" t="s">
        <v>2891</v>
      </c>
      <c r="C672" s="398">
        <f t="shared" si="16"/>
        <v>65</v>
      </c>
      <c r="D672" s="398">
        <f t="shared" si="16"/>
        <v>309</v>
      </c>
      <c r="E672" s="398">
        <v>39</v>
      </c>
      <c r="F672" s="398">
        <v>189</v>
      </c>
      <c r="G672" s="398">
        <v>26</v>
      </c>
      <c r="H672" s="398">
        <v>120</v>
      </c>
      <c r="I672" s="486" t="s">
        <v>2892</v>
      </c>
      <c r="J672" s="487" t="s">
        <v>3346</v>
      </c>
    </row>
    <row r="673" spans="1:10" s="384" customFormat="1" hidden="1" x14ac:dyDescent="0.25">
      <c r="A673" s="485">
        <v>4</v>
      </c>
      <c r="B673" s="397" t="s">
        <v>2894</v>
      </c>
      <c r="C673" s="398">
        <f t="shared" ref="C673:D688" si="17">G673+E673</f>
        <v>141</v>
      </c>
      <c r="D673" s="398">
        <f t="shared" si="17"/>
        <v>631</v>
      </c>
      <c r="E673" s="398">
        <v>88</v>
      </c>
      <c r="F673" s="398">
        <v>379</v>
      </c>
      <c r="G673" s="398">
        <v>53</v>
      </c>
      <c r="H673" s="398">
        <v>252</v>
      </c>
      <c r="I673" s="486" t="s">
        <v>3347</v>
      </c>
      <c r="J673" s="486" t="s">
        <v>320</v>
      </c>
    </row>
    <row r="674" spans="1:10" s="384" customFormat="1" hidden="1" x14ac:dyDescent="0.25">
      <c r="A674" s="485">
        <v>5</v>
      </c>
      <c r="B674" s="397" t="s">
        <v>2896</v>
      </c>
      <c r="C674" s="398">
        <f t="shared" si="17"/>
        <v>100</v>
      </c>
      <c r="D674" s="398">
        <f t="shared" si="17"/>
        <v>334</v>
      </c>
      <c r="E674" s="398">
        <f>26+28+31+15</f>
        <v>100</v>
      </c>
      <c r="F674" s="398">
        <f>89+82+111+52</f>
        <v>334</v>
      </c>
      <c r="G674" s="398">
        <v>0</v>
      </c>
      <c r="H674" s="398">
        <v>0</v>
      </c>
      <c r="I674" s="486" t="s">
        <v>2892</v>
      </c>
      <c r="J674" s="486" t="s">
        <v>320</v>
      </c>
    </row>
    <row r="675" spans="1:10" s="384" customFormat="1" hidden="1" x14ac:dyDescent="0.25">
      <c r="A675" s="485">
        <v>6</v>
      </c>
      <c r="B675" s="397" t="s">
        <v>657</v>
      </c>
      <c r="C675" s="398">
        <f t="shared" si="17"/>
        <v>75</v>
      </c>
      <c r="D675" s="398">
        <f t="shared" si="17"/>
        <v>244</v>
      </c>
      <c r="E675" s="389">
        <v>46</v>
      </c>
      <c r="F675" s="389">
        <v>146</v>
      </c>
      <c r="G675" s="389">
        <v>29</v>
      </c>
      <c r="H675" s="389">
        <v>98</v>
      </c>
      <c r="I675" s="488" t="s">
        <v>793</v>
      </c>
      <c r="J675" s="486" t="s">
        <v>659</v>
      </c>
    </row>
    <row r="676" spans="1:10" s="384" customFormat="1" hidden="1" x14ac:dyDescent="0.25">
      <c r="A676" s="485">
        <v>7</v>
      </c>
      <c r="B676" s="397" t="s">
        <v>606</v>
      </c>
      <c r="C676" s="398">
        <f t="shared" si="17"/>
        <v>94</v>
      </c>
      <c r="D676" s="398">
        <f t="shared" si="17"/>
        <v>205</v>
      </c>
      <c r="E676" s="398">
        <v>73</v>
      </c>
      <c r="F676" s="398">
        <v>164</v>
      </c>
      <c r="G676" s="398">
        <v>21</v>
      </c>
      <c r="H676" s="398">
        <v>41</v>
      </c>
      <c r="I676" s="489" t="s">
        <v>797</v>
      </c>
      <c r="J676" s="486" t="s">
        <v>3348</v>
      </c>
    </row>
    <row r="677" spans="1:10" s="384" customFormat="1" hidden="1" x14ac:dyDescent="0.25">
      <c r="A677" s="485">
        <v>8</v>
      </c>
      <c r="B677" s="397" t="s">
        <v>597</v>
      </c>
      <c r="C677" s="398">
        <f t="shared" si="17"/>
        <v>353</v>
      </c>
      <c r="D677" s="398">
        <f t="shared" si="17"/>
        <v>1338</v>
      </c>
      <c r="E677" s="398">
        <v>353</v>
      </c>
      <c r="F677" s="398">
        <v>1338</v>
      </c>
      <c r="G677" s="398">
        <v>0</v>
      </c>
      <c r="H677" s="398">
        <v>0</v>
      </c>
      <c r="I677" s="489" t="s">
        <v>2898</v>
      </c>
      <c r="J677" s="490" t="s">
        <v>320</v>
      </c>
    </row>
    <row r="678" spans="1:10" s="384" customFormat="1" hidden="1" x14ac:dyDescent="0.25">
      <c r="A678" s="485">
        <v>9</v>
      </c>
      <c r="B678" s="397" t="s">
        <v>2900</v>
      </c>
      <c r="C678" s="398">
        <f t="shared" si="17"/>
        <v>125</v>
      </c>
      <c r="D678" s="398">
        <f t="shared" si="17"/>
        <v>411</v>
      </c>
      <c r="E678" s="398">
        <v>84</v>
      </c>
      <c r="F678" s="398">
        <v>277</v>
      </c>
      <c r="G678" s="398">
        <v>41</v>
      </c>
      <c r="H678" s="398">
        <v>134</v>
      </c>
      <c r="I678" s="489" t="s">
        <v>2901</v>
      </c>
      <c r="J678" s="489" t="s">
        <v>2902</v>
      </c>
    </row>
    <row r="679" spans="1:10" s="384" customFormat="1" hidden="1" x14ac:dyDescent="0.25">
      <c r="A679" s="485">
        <v>10</v>
      </c>
      <c r="B679" s="397" t="s">
        <v>2903</v>
      </c>
      <c r="C679" s="398">
        <f t="shared" si="17"/>
        <v>193</v>
      </c>
      <c r="D679" s="398">
        <f t="shared" si="17"/>
        <v>666</v>
      </c>
      <c r="E679" s="398">
        <v>163</v>
      </c>
      <c r="F679" s="398">
        <v>553</v>
      </c>
      <c r="G679" s="398">
        <v>30</v>
      </c>
      <c r="H679" s="398">
        <v>113</v>
      </c>
      <c r="I679" s="486" t="s">
        <v>2904</v>
      </c>
      <c r="J679" s="486" t="s">
        <v>2905</v>
      </c>
    </row>
    <row r="680" spans="1:10" s="384" customFormat="1" hidden="1" x14ac:dyDescent="0.25">
      <c r="A680" s="485">
        <v>11</v>
      </c>
      <c r="B680" s="397" t="s">
        <v>2906</v>
      </c>
      <c r="C680" s="398">
        <f t="shared" si="17"/>
        <v>42</v>
      </c>
      <c r="D680" s="398">
        <f t="shared" si="17"/>
        <v>180</v>
      </c>
      <c r="E680" s="398">
        <v>29</v>
      </c>
      <c r="F680" s="398">
        <v>123</v>
      </c>
      <c r="G680" s="398">
        <v>13</v>
      </c>
      <c r="H680" s="398">
        <v>57</v>
      </c>
      <c r="I680" s="489" t="s">
        <v>3349</v>
      </c>
      <c r="J680" s="489" t="s">
        <v>320</v>
      </c>
    </row>
    <row r="681" spans="1:10" s="384" customFormat="1" hidden="1" x14ac:dyDescent="0.25">
      <c r="A681" s="485">
        <v>12</v>
      </c>
      <c r="B681" s="397" t="s">
        <v>2909</v>
      </c>
      <c r="C681" s="398">
        <f t="shared" si="17"/>
        <v>878</v>
      </c>
      <c r="D681" s="398">
        <f t="shared" si="17"/>
        <v>3948</v>
      </c>
      <c r="E681" s="398">
        <v>679</v>
      </c>
      <c r="F681" s="398">
        <v>3053</v>
      </c>
      <c r="G681" s="398">
        <v>199</v>
      </c>
      <c r="H681" s="398">
        <v>895</v>
      </c>
      <c r="I681" s="486" t="s">
        <v>2910</v>
      </c>
      <c r="J681" s="486" t="s">
        <v>2911</v>
      </c>
    </row>
    <row r="682" spans="1:10" s="384" customFormat="1" hidden="1" x14ac:dyDescent="0.25">
      <c r="A682" s="485">
        <v>13</v>
      </c>
      <c r="B682" s="397" t="s">
        <v>632</v>
      </c>
      <c r="C682" s="398">
        <f t="shared" si="17"/>
        <v>16</v>
      </c>
      <c r="D682" s="398">
        <f t="shared" si="17"/>
        <v>74</v>
      </c>
      <c r="E682" s="398">
        <v>12</v>
      </c>
      <c r="F682" s="398">
        <v>54</v>
      </c>
      <c r="G682" s="398">
        <v>4</v>
      </c>
      <c r="H682" s="398">
        <v>20</v>
      </c>
      <c r="I682" s="486" t="s">
        <v>515</v>
      </c>
      <c r="J682" s="486" t="s">
        <v>2912</v>
      </c>
    </row>
    <row r="683" spans="1:10" s="384" customFormat="1" hidden="1" x14ac:dyDescent="0.25">
      <c r="A683" s="485">
        <v>14</v>
      </c>
      <c r="B683" s="397" t="s">
        <v>2913</v>
      </c>
      <c r="C683" s="398">
        <f t="shared" si="17"/>
        <v>93</v>
      </c>
      <c r="D683" s="398">
        <f t="shared" si="17"/>
        <v>345</v>
      </c>
      <c r="E683" s="398">
        <v>90</v>
      </c>
      <c r="F683" s="398">
        <v>341</v>
      </c>
      <c r="G683" s="398">
        <v>3</v>
      </c>
      <c r="H683" s="398">
        <v>4</v>
      </c>
      <c r="I683" s="486" t="s">
        <v>515</v>
      </c>
      <c r="J683" s="486" t="s">
        <v>320</v>
      </c>
    </row>
    <row r="684" spans="1:10" s="384" customFormat="1" hidden="1" x14ac:dyDescent="0.25">
      <c r="A684" s="485">
        <v>15</v>
      </c>
      <c r="B684" s="397" t="s">
        <v>2914</v>
      </c>
      <c r="C684" s="398">
        <f t="shared" si="17"/>
        <v>24</v>
      </c>
      <c r="D684" s="398">
        <f t="shared" si="17"/>
        <v>101</v>
      </c>
      <c r="E684" s="398">
        <v>9</v>
      </c>
      <c r="F684" s="398">
        <v>36</v>
      </c>
      <c r="G684" s="398">
        <v>15</v>
      </c>
      <c r="H684" s="398">
        <v>65</v>
      </c>
      <c r="I684" s="486" t="s">
        <v>515</v>
      </c>
      <c r="J684" s="489" t="s">
        <v>2905</v>
      </c>
    </row>
    <row r="685" spans="1:10" s="384" customFormat="1" hidden="1" x14ac:dyDescent="0.25">
      <c r="A685" s="485">
        <v>16</v>
      </c>
      <c r="B685" s="397" t="s">
        <v>2916</v>
      </c>
      <c r="C685" s="398">
        <f t="shared" si="17"/>
        <v>178</v>
      </c>
      <c r="D685" s="398">
        <f t="shared" si="17"/>
        <v>662</v>
      </c>
      <c r="E685" s="398">
        <v>59</v>
      </c>
      <c r="F685" s="398">
        <v>214</v>
      </c>
      <c r="G685" s="398">
        <v>119</v>
      </c>
      <c r="H685" s="398">
        <v>448</v>
      </c>
      <c r="I685" s="486" t="s">
        <v>2917</v>
      </c>
      <c r="J685" s="491" t="s">
        <v>320</v>
      </c>
    </row>
    <row r="686" spans="1:10" s="384" customFormat="1" hidden="1" x14ac:dyDescent="0.25">
      <c r="A686" s="485">
        <v>17</v>
      </c>
      <c r="B686" s="397" t="s">
        <v>621</v>
      </c>
      <c r="C686" s="398">
        <f t="shared" si="17"/>
        <v>18</v>
      </c>
      <c r="D686" s="398">
        <f t="shared" si="17"/>
        <v>85</v>
      </c>
      <c r="E686" s="398">
        <v>17</v>
      </c>
      <c r="F686" s="398">
        <v>80</v>
      </c>
      <c r="G686" s="398">
        <v>1</v>
      </c>
      <c r="H686" s="398">
        <v>5</v>
      </c>
      <c r="I686" s="486" t="s">
        <v>797</v>
      </c>
      <c r="J686" s="487" t="s">
        <v>699</v>
      </c>
    </row>
    <row r="687" spans="1:10" s="384" customFormat="1" hidden="1" x14ac:dyDescent="0.25">
      <c r="A687" s="485">
        <v>18</v>
      </c>
      <c r="B687" s="397" t="s">
        <v>647</v>
      </c>
      <c r="C687" s="398">
        <f t="shared" si="17"/>
        <v>44</v>
      </c>
      <c r="D687" s="398">
        <f t="shared" si="17"/>
        <v>116</v>
      </c>
      <c r="E687" s="398">
        <v>37</v>
      </c>
      <c r="F687" s="398">
        <v>103</v>
      </c>
      <c r="G687" s="398">
        <v>7</v>
      </c>
      <c r="H687" s="398">
        <v>13</v>
      </c>
      <c r="I687" s="489" t="s">
        <v>2918</v>
      </c>
      <c r="J687" s="486" t="s">
        <v>2919</v>
      </c>
    </row>
    <row r="688" spans="1:10" s="384" customFormat="1" hidden="1" x14ac:dyDescent="0.25">
      <c r="A688" s="485">
        <v>19</v>
      </c>
      <c r="B688" s="397" t="s">
        <v>715</v>
      </c>
      <c r="C688" s="417">
        <f t="shared" si="17"/>
        <v>25</v>
      </c>
      <c r="D688" s="417">
        <f t="shared" si="17"/>
        <v>112</v>
      </c>
      <c r="E688" s="417">
        <f>8+3+6</f>
        <v>17</v>
      </c>
      <c r="F688" s="417">
        <f>36+22+21</f>
        <v>79</v>
      </c>
      <c r="G688" s="417">
        <f>5+3</f>
        <v>8</v>
      </c>
      <c r="H688" s="417">
        <f>22+11</f>
        <v>33</v>
      </c>
      <c r="I688" s="486" t="s">
        <v>2920</v>
      </c>
      <c r="J688" s="490" t="s">
        <v>272</v>
      </c>
    </row>
    <row r="689" spans="1:10" s="384" customFormat="1" hidden="1" x14ac:dyDescent="0.25">
      <c r="A689" s="485">
        <v>20</v>
      </c>
      <c r="B689" s="397" t="s">
        <v>2921</v>
      </c>
      <c r="C689" s="398">
        <f>G689+E689</f>
        <v>106</v>
      </c>
      <c r="D689" s="398">
        <f>H689+F689</f>
        <v>299</v>
      </c>
      <c r="E689" s="398">
        <v>94</v>
      </c>
      <c r="F689" s="398">
        <v>252</v>
      </c>
      <c r="G689" s="398">
        <v>12</v>
      </c>
      <c r="H689" s="398">
        <v>47</v>
      </c>
      <c r="I689" s="486" t="s">
        <v>797</v>
      </c>
      <c r="J689" s="489" t="s">
        <v>2922</v>
      </c>
    </row>
    <row r="690" spans="1:10" s="384" customFormat="1" x14ac:dyDescent="0.2">
      <c r="A690" s="390">
        <v>8</v>
      </c>
      <c r="B690" s="391" t="s">
        <v>443</v>
      </c>
      <c r="C690" s="392">
        <f>SUM(C691:C701)</f>
        <v>888</v>
      </c>
      <c r="D690" s="392">
        <f>SUM(D691:D701)</f>
        <v>3765</v>
      </c>
      <c r="E690" s="392">
        <f>SUM(E691:E701)</f>
        <v>888</v>
      </c>
      <c r="F690" s="392">
        <f>SUM(F691:F701)</f>
        <v>3765</v>
      </c>
      <c r="G690" s="392">
        <f>SUM(G691:G710)</f>
        <v>200</v>
      </c>
      <c r="H690" s="392">
        <f>SUM(H691:H710)</f>
        <v>842</v>
      </c>
      <c r="I690" s="391"/>
      <c r="J690" s="391"/>
    </row>
    <row r="691" spans="1:10" s="384" customFormat="1" ht="47.25" hidden="1" x14ac:dyDescent="0.2">
      <c r="A691" s="396">
        <v>1</v>
      </c>
      <c r="B691" s="387" t="s">
        <v>2186</v>
      </c>
      <c r="C691" s="389">
        <v>18</v>
      </c>
      <c r="D691" s="389">
        <v>67</v>
      </c>
      <c r="E691" s="389">
        <v>18</v>
      </c>
      <c r="F691" s="389">
        <v>67</v>
      </c>
      <c r="G691" s="389"/>
      <c r="H691" s="389"/>
      <c r="I691" s="387" t="s">
        <v>2923</v>
      </c>
      <c r="J691" s="387" t="s">
        <v>2924</v>
      </c>
    </row>
    <row r="692" spans="1:10" s="384" customFormat="1" ht="78.75" hidden="1" x14ac:dyDescent="0.2">
      <c r="A692" s="396">
        <v>2</v>
      </c>
      <c r="B692" s="387" t="s">
        <v>453</v>
      </c>
      <c r="C692" s="389">
        <v>85</v>
      </c>
      <c r="D692" s="389">
        <v>361</v>
      </c>
      <c r="E692" s="389">
        <v>85</v>
      </c>
      <c r="F692" s="389">
        <v>361</v>
      </c>
      <c r="G692" s="389"/>
      <c r="H692" s="389"/>
      <c r="I692" s="387" t="s">
        <v>2925</v>
      </c>
      <c r="J692" s="387" t="s">
        <v>2924</v>
      </c>
    </row>
    <row r="693" spans="1:10" s="384" customFormat="1" ht="31.5" hidden="1" x14ac:dyDescent="0.2">
      <c r="A693" s="396">
        <v>3</v>
      </c>
      <c r="B693" s="387" t="s">
        <v>452</v>
      </c>
      <c r="C693" s="389">
        <v>101</v>
      </c>
      <c r="D693" s="389">
        <v>490</v>
      </c>
      <c r="E693" s="389">
        <v>101</v>
      </c>
      <c r="F693" s="389">
        <v>490</v>
      </c>
      <c r="G693" s="389"/>
      <c r="H693" s="389"/>
      <c r="I693" s="387" t="s">
        <v>2926</v>
      </c>
      <c r="J693" s="387" t="s">
        <v>2924</v>
      </c>
    </row>
    <row r="694" spans="1:10" s="384" customFormat="1" ht="31.5" hidden="1" x14ac:dyDescent="0.2">
      <c r="A694" s="420">
        <v>4</v>
      </c>
      <c r="B694" s="387" t="s">
        <v>451</v>
      </c>
      <c r="C694" s="389">
        <v>80</v>
      </c>
      <c r="D694" s="389">
        <v>324</v>
      </c>
      <c r="E694" s="389">
        <v>80</v>
      </c>
      <c r="F694" s="389">
        <v>324</v>
      </c>
      <c r="G694" s="389"/>
      <c r="H694" s="389"/>
      <c r="I694" s="387" t="s">
        <v>2927</v>
      </c>
      <c r="J694" s="387" t="s">
        <v>2924</v>
      </c>
    </row>
    <row r="695" spans="1:10" s="384" customFormat="1" ht="31.5" hidden="1" x14ac:dyDescent="0.2">
      <c r="A695" s="420">
        <v>5</v>
      </c>
      <c r="B695" s="387" t="s">
        <v>450</v>
      </c>
      <c r="C695" s="389">
        <v>30</v>
      </c>
      <c r="D695" s="389">
        <v>120</v>
      </c>
      <c r="E695" s="389">
        <v>30</v>
      </c>
      <c r="F695" s="389">
        <v>120</v>
      </c>
      <c r="G695" s="389"/>
      <c r="H695" s="389"/>
      <c r="I695" s="387" t="s">
        <v>2928</v>
      </c>
      <c r="J695" s="387" t="s">
        <v>2924</v>
      </c>
    </row>
    <row r="696" spans="1:10" s="384" customFormat="1" ht="47.25" hidden="1" x14ac:dyDescent="0.2">
      <c r="A696" s="420">
        <v>6</v>
      </c>
      <c r="B696" s="387" t="s">
        <v>449</v>
      </c>
      <c r="C696" s="389">
        <v>45</v>
      </c>
      <c r="D696" s="389">
        <v>208</v>
      </c>
      <c r="E696" s="389">
        <v>45</v>
      </c>
      <c r="F696" s="389">
        <v>208</v>
      </c>
      <c r="G696" s="389"/>
      <c r="H696" s="389"/>
      <c r="I696" s="387" t="s">
        <v>2929</v>
      </c>
      <c r="J696" s="387" t="s">
        <v>2924</v>
      </c>
    </row>
    <row r="697" spans="1:10" s="384" customFormat="1" ht="47.25" hidden="1" x14ac:dyDescent="0.2">
      <c r="A697" s="420">
        <v>7</v>
      </c>
      <c r="B697" s="421" t="s">
        <v>448</v>
      </c>
      <c r="C697" s="389">
        <v>74</v>
      </c>
      <c r="D697" s="389">
        <v>374</v>
      </c>
      <c r="E697" s="389">
        <v>74</v>
      </c>
      <c r="F697" s="389">
        <v>374</v>
      </c>
      <c r="G697" s="389"/>
      <c r="H697" s="389"/>
      <c r="I697" s="421" t="s">
        <v>2930</v>
      </c>
      <c r="J697" s="387" t="s">
        <v>2924</v>
      </c>
    </row>
    <row r="698" spans="1:10" s="384" customFormat="1" ht="47.25" hidden="1" x14ac:dyDescent="0.2">
      <c r="A698" s="420">
        <v>8</v>
      </c>
      <c r="B698" s="421" t="s">
        <v>447</v>
      </c>
      <c r="C698" s="389">
        <v>126</v>
      </c>
      <c r="D698" s="389">
        <v>463</v>
      </c>
      <c r="E698" s="389">
        <v>126</v>
      </c>
      <c r="F698" s="389">
        <v>463</v>
      </c>
      <c r="G698" s="389"/>
      <c r="H698" s="389"/>
      <c r="I698" s="421" t="s">
        <v>2931</v>
      </c>
      <c r="J698" s="387" t="s">
        <v>2924</v>
      </c>
    </row>
    <row r="699" spans="1:10" s="384" customFormat="1" ht="31.5" hidden="1" x14ac:dyDescent="0.2">
      <c r="A699" s="420">
        <v>9</v>
      </c>
      <c r="B699" s="387" t="s">
        <v>446</v>
      </c>
      <c r="C699" s="389">
        <v>94</v>
      </c>
      <c r="D699" s="389">
        <v>397</v>
      </c>
      <c r="E699" s="389">
        <v>94</v>
      </c>
      <c r="F699" s="389">
        <v>397</v>
      </c>
      <c r="G699" s="389"/>
      <c r="H699" s="389"/>
      <c r="I699" s="387" t="s">
        <v>2932</v>
      </c>
      <c r="J699" s="387" t="s">
        <v>2924</v>
      </c>
    </row>
    <row r="700" spans="1:10" s="384" customFormat="1" ht="47.25" hidden="1" x14ac:dyDescent="0.2">
      <c r="A700" s="420">
        <v>10</v>
      </c>
      <c r="B700" s="387" t="s">
        <v>445</v>
      </c>
      <c r="C700" s="389">
        <v>130</v>
      </c>
      <c r="D700" s="389">
        <v>521</v>
      </c>
      <c r="E700" s="389">
        <v>130</v>
      </c>
      <c r="F700" s="389">
        <v>521</v>
      </c>
      <c r="G700" s="389"/>
      <c r="H700" s="389"/>
      <c r="I700" s="387" t="s">
        <v>2933</v>
      </c>
      <c r="J700" s="387" t="s">
        <v>2924</v>
      </c>
    </row>
    <row r="701" spans="1:10" s="384" customFormat="1" ht="47.25" hidden="1" x14ac:dyDescent="0.2">
      <c r="A701" s="420">
        <v>11</v>
      </c>
      <c r="B701" s="387" t="s">
        <v>444</v>
      </c>
      <c r="C701" s="389">
        <v>105</v>
      </c>
      <c r="D701" s="389">
        <v>440</v>
      </c>
      <c r="E701" s="389">
        <v>105</v>
      </c>
      <c r="F701" s="389">
        <v>440</v>
      </c>
      <c r="G701" s="389"/>
      <c r="H701" s="389"/>
      <c r="I701" s="387" t="s">
        <v>2934</v>
      </c>
      <c r="J701" s="387" t="s">
        <v>2924</v>
      </c>
    </row>
    <row r="702" spans="1:10" s="384" customFormat="1" x14ac:dyDescent="0.2">
      <c r="A702" s="457">
        <v>9</v>
      </c>
      <c r="B702" s="458" t="s">
        <v>264</v>
      </c>
      <c r="C702" s="459">
        <f t="shared" ref="C702:H702" si="18">SUM(C703,C709,C712,C721,C729,C736,C743,C748,C755)</f>
        <v>397</v>
      </c>
      <c r="D702" s="459">
        <f t="shared" si="18"/>
        <v>1543</v>
      </c>
      <c r="E702" s="459">
        <f t="shared" si="18"/>
        <v>198</v>
      </c>
      <c r="F702" s="459">
        <f t="shared" si="18"/>
        <v>738</v>
      </c>
      <c r="G702" s="459">
        <f t="shared" si="18"/>
        <v>132</v>
      </c>
      <c r="H702" s="459">
        <f t="shared" si="18"/>
        <v>518</v>
      </c>
      <c r="I702" s="468"/>
      <c r="J702" s="468"/>
    </row>
    <row r="703" spans="1:10" hidden="1" x14ac:dyDescent="0.2">
      <c r="A703" s="268">
        <v>1</v>
      </c>
      <c r="B703" s="269" t="s">
        <v>826</v>
      </c>
      <c r="C703" s="274">
        <v>31</v>
      </c>
      <c r="D703" s="270">
        <v>150</v>
      </c>
      <c r="E703" s="274">
        <v>0</v>
      </c>
      <c r="F703" s="270">
        <v>0</v>
      </c>
      <c r="G703" s="274">
        <v>31</v>
      </c>
      <c r="H703" s="270">
        <v>150</v>
      </c>
      <c r="I703" s="275"/>
      <c r="J703" s="269"/>
    </row>
    <row r="704" spans="1:10" hidden="1" x14ac:dyDescent="0.2">
      <c r="A704" s="271"/>
      <c r="B704" s="272" t="s">
        <v>827</v>
      </c>
      <c r="C704" s="276">
        <v>10</v>
      </c>
      <c r="D704" s="273">
        <v>44</v>
      </c>
      <c r="E704" s="276">
        <v>0</v>
      </c>
      <c r="F704" s="273">
        <v>0</v>
      </c>
      <c r="G704" s="276">
        <v>10</v>
      </c>
      <c r="H704" s="273">
        <v>44</v>
      </c>
      <c r="I704" s="277" t="s">
        <v>810</v>
      </c>
      <c r="J704" s="272" t="s">
        <v>272</v>
      </c>
    </row>
    <row r="705" spans="1:10" hidden="1" x14ac:dyDescent="0.2">
      <c r="A705" s="271"/>
      <c r="B705" s="272" t="s">
        <v>830</v>
      </c>
      <c r="C705" s="276">
        <v>15</v>
      </c>
      <c r="D705" s="273">
        <v>74</v>
      </c>
      <c r="E705" s="276">
        <v>0</v>
      </c>
      <c r="F705" s="273">
        <v>0</v>
      </c>
      <c r="G705" s="276">
        <v>15</v>
      </c>
      <c r="H705" s="273">
        <v>74</v>
      </c>
      <c r="I705" s="277" t="s">
        <v>810</v>
      </c>
      <c r="J705" s="272" t="s">
        <v>272</v>
      </c>
    </row>
    <row r="706" spans="1:10" hidden="1" x14ac:dyDescent="0.2">
      <c r="A706" s="271"/>
      <c r="B706" s="272" t="s">
        <v>828</v>
      </c>
      <c r="C706" s="276">
        <v>2</v>
      </c>
      <c r="D706" s="273">
        <v>11</v>
      </c>
      <c r="E706" s="276">
        <v>0</v>
      </c>
      <c r="F706" s="273">
        <v>0</v>
      </c>
      <c r="G706" s="276">
        <v>2</v>
      </c>
      <c r="H706" s="273">
        <v>11</v>
      </c>
      <c r="I706" s="277" t="s">
        <v>810</v>
      </c>
      <c r="J706" s="272" t="s">
        <v>272</v>
      </c>
    </row>
    <row r="707" spans="1:10" hidden="1" x14ac:dyDescent="0.2">
      <c r="A707" s="271"/>
      <c r="B707" s="272" t="s">
        <v>829</v>
      </c>
      <c r="C707" s="276">
        <v>1</v>
      </c>
      <c r="D707" s="273">
        <v>4</v>
      </c>
      <c r="E707" s="276">
        <v>0</v>
      </c>
      <c r="F707" s="273">
        <v>0</v>
      </c>
      <c r="G707" s="276">
        <v>1</v>
      </c>
      <c r="H707" s="273">
        <v>4</v>
      </c>
      <c r="I707" s="277" t="s">
        <v>810</v>
      </c>
      <c r="J707" s="272" t="s">
        <v>272</v>
      </c>
    </row>
    <row r="708" spans="1:10" hidden="1" x14ac:dyDescent="0.2">
      <c r="A708" s="271"/>
      <c r="B708" s="272" t="s">
        <v>826</v>
      </c>
      <c r="C708" s="276">
        <v>3</v>
      </c>
      <c r="D708" s="273">
        <v>17</v>
      </c>
      <c r="E708" s="276">
        <v>0</v>
      </c>
      <c r="F708" s="273">
        <v>0</v>
      </c>
      <c r="G708" s="276">
        <v>3</v>
      </c>
      <c r="H708" s="273">
        <v>17</v>
      </c>
      <c r="I708" s="277" t="s">
        <v>810</v>
      </c>
      <c r="J708" s="272" t="s">
        <v>272</v>
      </c>
    </row>
    <row r="709" spans="1:10" hidden="1" x14ac:dyDescent="0.2">
      <c r="A709" s="268">
        <v>2</v>
      </c>
      <c r="B709" s="269" t="s">
        <v>845</v>
      </c>
      <c r="C709" s="274">
        <v>3</v>
      </c>
      <c r="D709" s="270">
        <v>12</v>
      </c>
      <c r="E709" s="274">
        <v>0</v>
      </c>
      <c r="F709" s="270">
        <v>0</v>
      </c>
      <c r="G709" s="274">
        <v>3</v>
      </c>
      <c r="H709" s="270">
        <v>12</v>
      </c>
      <c r="I709" s="275"/>
      <c r="J709" s="269"/>
    </row>
    <row r="710" spans="1:10" ht="31.5" hidden="1" x14ac:dyDescent="0.2">
      <c r="A710" s="271"/>
      <c r="B710" s="272" t="s">
        <v>846</v>
      </c>
      <c r="C710" s="276">
        <v>3</v>
      </c>
      <c r="D710" s="273">
        <v>12</v>
      </c>
      <c r="E710" s="276">
        <v>0</v>
      </c>
      <c r="F710" s="273">
        <v>0</v>
      </c>
      <c r="G710" s="276">
        <v>3</v>
      </c>
      <c r="H710" s="273">
        <v>12</v>
      </c>
      <c r="I710" s="277" t="s">
        <v>3350</v>
      </c>
      <c r="J710" s="272" t="s">
        <v>272</v>
      </c>
    </row>
    <row r="711" spans="1:10" ht="31.5" hidden="1" x14ac:dyDescent="0.2">
      <c r="A711" s="271"/>
      <c r="B711" s="272" t="s">
        <v>848</v>
      </c>
      <c r="C711" s="276">
        <v>0</v>
      </c>
      <c r="D711" s="273">
        <v>0</v>
      </c>
      <c r="E711" s="276">
        <v>0</v>
      </c>
      <c r="F711" s="273">
        <v>0</v>
      </c>
      <c r="G711" s="276">
        <v>0</v>
      </c>
      <c r="H711" s="273">
        <v>0</v>
      </c>
      <c r="I711" s="277" t="s">
        <v>3350</v>
      </c>
      <c r="J711" s="272" t="s">
        <v>272</v>
      </c>
    </row>
    <row r="712" spans="1:10" hidden="1" x14ac:dyDescent="0.2">
      <c r="A712" s="268">
        <v>3</v>
      </c>
      <c r="B712" s="269" t="s">
        <v>854</v>
      </c>
      <c r="C712" s="274">
        <v>43</v>
      </c>
      <c r="D712" s="270">
        <v>154</v>
      </c>
      <c r="E712" s="274">
        <v>43</v>
      </c>
      <c r="F712" s="270">
        <v>154</v>
      </c>
      <c r="G712" s="274">
        <v>0</v>
      </c>
      <c r="H712" s="270">
        <v>0</v>
      </c>
      <c r="I712" s="275" t="s">
        <v>3216</v>
      </c>
      <c r="J712" s="269" t="s">
        <v>272</v>
      </c>
    </row>
    <row r="713" spans="1:10" hidden="1" x14ac:dyDescent="0.2">
      <c r="A713" s="271"/>
      <c r="B713" s="272" t="s">
        <v>855</v>
      </c>
      <c r="C713" s="276">
        <v>5</v>
      </c>
      <c r="D713" s="273">
        <v>16</v>
      </c>
      <c r="E713" s="276">
        <v>5</v>
      </c>
      <c r="F713" s="273">
        <v>16</v>
      </c>
      <c r="G713" s="276">
        <v>0</v>
      </c>
      <c r="H713" s="273">
        <v>0</v>
      </c>
      <c r="I713" s="277" t="s">
        <v>810</v>
      </c>
      <c r="J713" s="272" t="s">
        <v>272</v>
      </c>
    </row>
    <row r="714" spans="1:10" hidden="1" x14ac:dyDescent="0.2">
      <c r="A714" s="271"/>
      <c r="B714" s="272" t="s">
        <v>3351</v>
      </c>
      <c r="C714" s="276">
        <v>6</v>
      </c>
      <c r="D714" s="273">
        <v>18</v>
      </c>
      <c r="E714" s="276">
        <v>6</v>
      </c>
      <c r="F714" s="273">
        <v>18</v>
      </c>
      <c r="G714" s="276">
        <v>0</v>
      </c>
      <c r="H714" s="273">
        <v>0</v>
      </c>
      <c r="I714" s="277" t="s">
        <v>810</v>
      </c>
      <c r="J714" s="272" t="s">
        <v>272</v>
      </c>
    </row>
    <row r="715" spans="1:10" hidden="1" x14ac:dyDescent="0.2">
      <c r="A715" s="271"/>
      <c r="B715" s="272" t="s">
        <v>860</v>
      </c>
      <c r="C715" s="276">
        <v>4</v>
      </c>
      <c r="D715" s="273">
        <v>12</v>
      </c>
      <c r="E715" s="276">
        <v>4</v>
      </c>
      <c r="F715" s="273">
        <v>12</v>
      </c>
      <c r="G715" s="276">
        <v>0</v>
      </c>
      <c r="H715" s="273">
        <v>0</v>
      </c>
      <c r="I715" s="277" t="s">
        <v>810</v>
      </c>
      <c r="J715" s="272" t="s">
        <v>272</v>
      </c>
    </row>
    <row r="716" spans="1:10" hidden="1" x14ac:dyDescent="0.2">
      <c r="A716" s="271"/>
      <c r="B716" s="272" t="s">
        <v>3217</v>
      </c>
      <c r="C716" s="276">
        <v>5</v>
      </c>
      <c r="D716" s="273">
        <v>20</v>
      </c>
      <c r="E716" s="276">
        <v>5</v>
      </c>
      <c r="F716" s="273">
        <v>20</v>
      </c>
      <c r="G716" s="276">
        <v>0</v>
      </c>
      <c r="H716" s="273">
        <v>0</v>
      </c>
      <c r="I716" s="277" t="s">
        <v>810</v>
      </c>
      <c r="J716" s="272" t="s">
        <v>272</v>
      </c>
    </row>
    <row r="717" spans="1:10" hidden="1" x14ac:dyDescent="0.2">
      <c r="A717" s="271"/>
      <c r="B717" s="272" t="s">
        <v>3219</v>
      </c>
      <c r="C717" s="276">
        <v>5</v>
      </c>
      <c r="D717" s="273">
        <v>19</v>
      </c>
      <c r="E717" s="276">
        <v>5</v>
      </c>
      <c r="F717" s="273">
        <v>19</v>
      </c>
      <c r="G717" s="276">
        <v>0</v>
      </c>
      <c r="H717" s="273">
        <v>0</v>
      </c>
      <c r="I717" s="277" t="s">
        <v>810</v>
      </c>
      <c r="J717" s="272" t="s">
        <v>272</v>
      </c>
    </row>
    <row r="718" spans="1:10" hidden="1" x14ac:dyDescent="0.2">
      <c r="A718" s="271"/>
      <c r="B718" s="272" t="s">
        <v>3218</v>
      </c>
      <c r="C718" s="276">
        <v>6</v>
      </c>
      <c r="D718" s="273">
        <v>21</v>
      </c>
      <c r="E718" s="276">
        <v>6</v>
      </c>
      <c r="F718" s="273">
        <v>21</v>
      </c>
      <c r="G718" s="276">
        <v>0</v>
      </c>
      <c r="H718" s="273">
        <v>0</v>
      </c>
      <c r="I718" s="277" t="s">
        <v>810</v>
      </c>
      <c r="J718" s="272" t="s">
        <v>272</v>
      </c>
    </row>
    <row r="719" spans="1:10" hidden="1" x14ac:dyDescent="0.2">
      <c r="A719" s="271"/>
      <c r="B719" s="272" t="s">
        <v>857</v>
      </c>
      <c r="C719" s="276">
        <v>5</v>
      </c>
      <c r="D719" s="273">
        <v>20</v>
      </c>
      <c r="E719" s="276">
        <v>5</v>
      </c>
      <c r="F719" s="273">
        <v>20</v>
      </c>
      <c r="G719" s="276">
        <v>0</v>
      </c>
      <c r="H719" s="273">
        <v>0</v>
      </c>
      <c r="I719" s="277" t="s">
        <v>810</v>
      </c>
      <c r="J719" s="272" t="s">
        <v>272</v>
      </c>
    </row>
    <row r="720" spans="1:10" hidden="1" x14ac:dyDescent="0.2">
      <c r="A720" s="271"/>
      <c r="B720" s="272" t="s">
        <v>859</v>
      </c>
      <c r="C720" s="276">
        <v>7</v>
      </c>
      <c r="D720" s="273">
        <v>28</v>
      </c>
      <c r="E720" s="276">
        <v>7</v>
      </c>
      <c r="F720" s="273">
        <v>28</v>
      </c>
      <c r="G720" s="276">
        <v>0</v>
      </c>
      <c r="H720" s="273">
        <v>0</v>
      </c>
      <c r="I720" s="277" t="s">
        <v>810</v>
      </c>
      <c r="J720" s="272" t="s">
        <v>272</v>
      </c>
    </row>
    <row r="721" spans="1:10" hidden="1" x14ac:dyDescent="0.2">
      <c r="A721" s="268">
        <v>4</v>
      </c>
      <c r="B721" s="269" t="s">
        <v>865</v>
      </c>
      <c r="C721" s="274">
        <v>120</v>
      </c>
      <c r="D721" s="270">
        <v>457</v>
      </c>
      <c r="E721" s="274">
        <v>0</v>
      </c>
      <c r="F721" s="270">
        <v>0</v>
      </c>
      <c r="G721" s="274">
        <v>53</v>
      </c>
      <c r="H721" s="270">
        <v>170</v>
      </c>
      <c r="I721" s="275"/>
      <c r="J721" s="269"/>
    </row>
    <row r="722" spans="1:10" hidden="1" x14ac:dyDescent="0.2">
      <c r="A722" s="271"/>
      <c r="B722" s="272" t="s">
        <v>866</v>
      </c>
      <c r="C722" s="276">
        <v>15</v>
      </c>
      <c r="D722" s="273">
        <v>56</v>
      </c>
      <c r="E722" s="276">
        <v>0</v>
      </c>
      <c r="F722" s="273">
        <v>0</v>
      </c>
      <c r="G722" s="276">
        <v>0</v>
      </c>
      <c r="H722" s="273">
        <v>0</v>
      </c>
      <c r="I722" s="277" t="s">
        <v>319</v>
      </c>
      <c r="J722" s="272" t="s">
        <v>867</v>
      </c>
    </row>
    <row r="723" spans="1:10" hidden="1" x14ac:dyDescent="0.2">
      <c r="A723" s="271"/>
      <c r="B723" s="272" t="s">
        <v>868</v>
      </c>
      <c r="C723" s="276">
        <v>19</v>
      </c>
      <c r="D723" s="273">
        <v>73</v>
      </c>
      <c r="E723" s="276">
        <v>0</v>
      </c>
      <c r="F723" s="273">
        <v>0</v>
      </c>
      <c r="G723" s="276">
        <v>4</v>
      </c>
      <c r="H723" s="273">
        <v>10</v>
      </c>
      <c r="I723" s="277" t="s">
        <v>663</v>
      </c>
      <c r="J723" s="272" t="s">
        <v>867</v>
      </c>
    </row>
    <row r="724" spans="1:10" hidden="1" x14ac:dyDescent="0.2">
      <c r="A724" s="271"/>
      <c r="B724" s="272" t="s">
        <v>869</v>
      </c>
      <c r="C724" s="276">
        <v>5</v>
      </c>
      <c r="D724" s="273">
        <v>24</v>
      </c>
      <c r="E724" s="276">
        <v>0</v>
      </c>
      <c r="F724" s="273">
        <v>0</v>
      </c>
      <c r="G724" s="276">
        <v>21</v>
      </c>
      <c r="H724" s="273">
        <v>56</v>
      </c>
      <c r="I724" s="277" t="s">
        <v>1393</v>
      </c>
      <c r="J724" s="272" t="s">
        <v>867</v>
      </c>
    </row>
    <row r="725" spans="1:10" hidden="1" x14ac:dyDescent="0.2">
      <c r="A725" s="271"/>
      <c r="B725" s="272" t="s">
        <v>871</v>
      </c>
      <c r="C725" s="276">
        <v>6</v>
      </c>
      <c r="D725" s="273">
        <v>29</v>
      </c>
      <c r="E725" s="276">
        <v>0</v>
      </c>
      <c r="F725" s="273">
        <v>0</v>
      </c>
      <c r="G725" s="276">
        <v>5</v>
      </c>
      <c r="H725" s="273">
        <v>24</v>
      </c>
      <c r="I725" s="277" t="s">
        <v>319</v>
      </c>
      <c r="J725" s="272" t="s">
        <v>867</v>
      </c>
    </row>
    <row r="726" spans="1:10" hidden="1" x14ac:dyDescent="0.2">
      <c r="A726" s="271"/>
      <c r="B726" s="272" t="s">
        <v>872</v>
      </c>
      <c r="C726" s="276">
        <v>16</v>
      </c>
      <c r="D726" s="273">
        <v>53</v>
      </c>
      <c r="E726" s="276">
        <v>0</v>
      </c>
      <c r="F726" s="273">
        <v>0</v>
      </c>
      <c r="G726" s="276">
        <v>3</v>
      </c>
      <c r="H726" s="273">
        <v>9</v>
      </c>
      <c r="I726" s="277" t="s">
        <v>1101</v>
      </c>
      <c r="J726" s="272" t="s">
        <v>867</v>
      </c>
    </row>
    <row r="727" spans="1:10" hidden="1" x14ac:dyDescent="0.2">
      <c r="A727" s="271"/>
      <c r="B727" s="272" t="s">
        <v>873</v>
      </c>
      <c r="C727" s="276">
        <v>42</v>
      </c>
      <c r="D727" s="273">
        <v>180</v>
      </c>
      <c r="E727" s="276">
        <v>0</v>
      </c>
      <c r="F727" s="273">
        <v>0</v>
      </c>
      <c r="G727" s="276">
        <v>16</v>
      </c>
      <c r="H727" s="273">
        <v>53</v>
      </c>
      <c r="I727" s="277" t="s">
        <v>1393</v>
      </c>
      <c r="J727" s="272" t="s">
        <v>867</v>
      </c>
    </row>
    <row r="728" spans="1:10" hidden="1" x14ac:dyDescent="0.2">
      <c r="A728" s="271"/>
      <c r="B728" s="272" t="s">
        <v>874</v>
      </c>
      <c r="C728" s="276">
        <v>17</v>
      </c>
      <c r="D728" s="273">
        <v>42</v>
      </c>
      <c r="E728" s="276">
        <v>0</v>
      </c>
      <c r="F728" s="273">
        <v>0</v>
      </c>
      <c r="G728" s="276">
        <v>4</v>
      </c>
      <c r="H728" s="273">
        <v>18</v>
      </c>
      <c r="I728" s="277" t="s">
        <v>2937</v>
      </c>
      <c r="J728" s="272" t="s">
        <v>867</v>
      </c>
    </row>
    <row r="729" spans="1:10" hidden="1" x14ac:dyDescent="0.2">
      <c r="A729" s="268">
        <v>5</v>
      </c>
      <c r="B729" s="269" t="s">
        <v>882</v>
      </c>
      <c r="C729" s="274">
        <v>15</v>
      </c>
      <c r="D729" s="270">
        <v>57</v>
      </c>
      <c r="E729" s="274">
        <v>15</v>
      </c>
      <c r="F729" s="270">
        <v>57</v>
      </c>
      <c r="G729" s="274">
        <v>0</v>
      </c>
      <c r="H729" s="270">
        <v>0</v>
      </c>
      <c r="I729" s="275"/>
      <c r="J729" s="269"/>
    </row>
    <row r="730" spans="1:10" hidden="1" x14ac:dyDescent="0.2">
      <c r="A730" s="271"/>
      <c r="B730" s="272" t="s">
        <v>883</v>
      </c>
      <c r="C730" s="276">
        <v>2</v>
      </c>
      <c r="D730" s="273">
        <v>7</v>
      </c>
      <c r="E730" s="276">
        <v>2</v>
      </c>
      <c r="F730" s="273">
        <v>7</v>
      </c>
      <c r="G730" s="276">
        <v>0</v>
      </c>
      <c r="H730" s="273">
        <v>0</v>
      </c>
      <c r="I730" s="277" t="s">
        <v>810</v>
      </c>
      <c r="J730" s="272" t="s">
        <v>272</v>
      </c>
    </row>
    <row r="731" spans="1:10" hidden="1" x14ac:dyDescent="0.2">
      <c r="A731" s="271"/>
      <c r="B731" s="272" t="s">
        <v>884</v>
      </c>
      <c r="C731" s="276">
        <v>2</v>
      </c>
      <c r="D731" s="273">
        <v>9</v>
      </c>
      <c r="E731" s="276">
        <v>2</v>
      </c>
      <c r="F731" s="273">
        <v>9</v>
      </c>
      <c r="G731" s="276">
        <v>0</v>
      </c>
      <c r="H731" s="273">
        <v>0</v>
      </c>
      <c r="I731" s="277" t="s">
        <v>810</v>
      </c>
      <c r="J731" s="272" t="s">
        <v>272</v>
      </c>
    </row>
    <row r="732" spans="1:10" hidden="1" x14ac:dyDescent="0.2">
      <c r="A732" s="271"/>
      <c r="B732" s="272" t="s">
        <v>886</v>
      </c>
      <c r="C732" s="276">
        <v>2</v>
      </c>
      <c r="D732" s="273">
        <v>7</v>
      </c>
      <c r="E732" s="276">
        <v>2</v>
      </c>
      <c r="F732" s="273">
        <v>7</v>
      </c>
      <c r="G732" s="276">
        <v>0</v>
      </c>
      <c r="H732" s="273">
        <v>0</v>
      </c>
      <c r="I732" s="277" t="s">
        <v>810</v>
      </c>
      <c r="J732" s="272" t="s">
        <v>272</v>
      </c>
    </row>
    <row r="733" spans="1:10" hidden="1" x14ac:dyDescent="0.2">
      <c r="A733" s="271"/>
      <c r="B733" s="272" t="s">
        <v>2938</v>
      </c>
      <c r="C733" s="276">
        <v>6</v>
      </c>
      <c r="D733" s="273">
        <v>25</v>
      </c>
      <c r="E733" s="276">
        <v>6</v>
      </c>
      <c r="F733" s="273">
        <v>25</v>
      </c>
      <c r="G733" s="276">
        <v>0</v>
      </c>
      <c r="H733" s="273">
        <v>0</v>
      </c>
      <c r="I733" s="277" t="s">
        <v>810</v>
      </c>
      <c r="J733" s="272" t="s">
        <v>272</v>
      </c>
    </row>
    <row r="734" spans="1:10" hidden="1" x14ac:dyDescent="0.2">
      <c r="A734" s="271"/>
      <c r="B734" s="272" t="s">
        <v>887</v>
      </c>
      <c r="C734" s="276">
        <v>1</v>
      </c>
      <c r="D734" s="273">
        <v>3</v>
      </c>
      <c r="E734" s="276">
        <v>1</v>
      </c>
      <c r="F734" s="273">
        <v>3</v>
      </c>
      <c r="G734" s="276">
        <v>0</v>
      </c>
      <c r="H734" s="273">
        <v>0</v>
      </c>
      <c r="I734" s="277" t="s">
        <v>810</v>
      </c>
      <c r="J734" s="272" t="s">
        <v>272</v>
      </c>
    </row>
    <row r="735" spans="1:10" hidden="1" x14ac:dyDescent="0.2">
      <c r="A735" s="271"/>
      <c r="B735" s="272" t="s">
        <v>888</v>
      </c>
      <c r="C735" s="276">
        <v>2</v>
      </c>
      <c r="D735" s="273">
        <v>6</v>
      </c>
      <c r="E735" s="276">
        <v>2</v>
      </c>
      <c r="F735" s="273">
        <v>6</v>
      </c>
      <c r="G735" s="276">
        <v>0</v>
      </c>
      <c r="H735" s="273">
        <v>0</v>
      </c>
      <c r="I735" s="277" t="s">
        <v>810</v>
      </c>
      <c r="J735" s="272" t="s">
        <v>272</v>
      </c>
    </row>
    <row r="736" spans="1:10" hidden="1" x14ac:dyDescent="0.2">
      <c r="A736" s="268">
        <v>6</v>
      </c>
      <c r="B736" s="269" t="s">
        <v>914</v>
      </c>
      <c r="C736" s="274">
        <v>22</v>
      </c>
      <c r="D736" s="270">
        <v>80</v>
      </c>
      <c r="E736" s="274">
        <v>22</v>
      </c>
      <c r="F736" s="270">
        <v>80</v>
      </c>
      <c r="G736" s="274">
        <v>0</v>
      </c>
      <c r="H736" s="270">
        <v>0</v>
      </c>
      <c r="I736" s="275"/>
      <c r="J736" s="269"/>
    </row>
    <row r="737" spans="1:10" hidden="1" x14ac:dyDescent="0.2">
      <c r="A737" s="271"/>
      <c r="B737" s="272" t="s">
        <v>310</v>
      </c>
      <c r="C737" s="276">
        <v>6</v>
      </c>
      <c r="D737" s="273">
        <v>17</v>
      </c>
      <c r="E737" s="276">
        <v>6</v>
      </c>
      <c r="F737" s="273">
        <v>17</v>
      </c>
      <c r="G737" s="276">
        <v>0</v>
      </c>
      <c r="H737" s="273">
        <v>0</v>
      </c>
      <c r="I737" s="277" t="s">
        <v>810</v>
      </c>
      <c r="J737" s="272" t="s">
        <v>272</v>
      </c>
    </row>
    <row r="738" spans="1:10" hidden="1" x14ac:dyDescent="0.2">
      <c r="A738" s="271"/>
      <c r="B738" s="272" t="s">
        <v>312</v>
      </c>
      <c r="C738" s="276">
        <v>11</v>
      </c>
      <c r="D738" s="273">
        <v>45</v>
      </c>
      <c r="E738" s="276">
        <v>11</v>
      </c>
      <c r="F738" s="273">
        <v>45</v>
      </c>
      <c r="G738" s="276">
        <v>0</v>
      </c>
      <c r="H738" s="273">
        <v>0</v>
      </c>
      <c r="I738" s="277" t="s">
        <v>810</v>
      </c>
      <c r="J738" s="272" t="s">
        <v>272</v>
      </c>
    </row>
    <row r="739" spans="1:10" hidden="1" x14ac:dyDescent="0.2">
      <c r="A739" s="271"/>
      <c r="B739" s="272" t="s">
        <v>313</v>
      </c>
      <c r="C739" s="276">
        <v>0</v>
      </c>
      <c r="D739" s="273">
        <v>0</v>
      </c>
      <c r="E739" s="276">
        <v>0</v>
      </c>
      <c r="F739" s="273">
        <v>0</v>
      </c>
      <c r="G739" s="276">
        <v>0</v>
      </c>
      <c r="H739" s="273">
        <v>0</v>
      </c>
      <c r="I739" s="277" t="s">
        <v>810</v>
      </c>
      <c r="J739" s="272" t="s">
        <v>272</v>
      </c>
    </row>
    <row r="740" spans="1:10" hidden="1" x14ac:dyDescent="0.2">
      <c r="A740" s="271"/>
      <c r="B740" s="272" t="s">
        <v>314</v>
      </c>
      <c r="C740" s="276">
        <v>3</v>
      </c>
      <c r="D740" s="273">
        <v>10</v>
      </c>
      <c r="E740" s="276">
        <v>3</v>
      </c>
      <c r="F740" s="273">
        <v>10</v>
      </c>
      <c r="G740" s="276">
        <v>0</v>
      </c>
      <c r="H740" s="273">
        <v>0</v>
      </c>
      <c r="I740" s="277" t="s">
        <v>810</v>
      </c>
      <c r="J740" s="272" t="s">
        <v>272</v>
      </c>
    </row>
    <row r="741" spans="1:10" hidden="1" x14ac:dyDescent="0.2">
      <c r="A741" s="271"/>
      <c r="B741" s="272" t="s">
        <v>315</v>
      </c>
      <c r="C741" s="276">
        <v>0</v>
      </c>
      <c r="D741" s="273">
        <v>0</v>
      </c>
      <c r="E741" s="276">
        <v>0</v>
      </c>
      <c r="F741" s="273">
        <v>0</v>
      </c>
      <c r="G741" s="276">
        <v>0</v>
      </c>
      <c r="H741" s="273">
        <v>0</v>
      </c>
      <c r="I741" s="277" t="s">
        <v>810</v>
      </c>
      <c r="J741" s="272" t="s">
        <v>272</v>
      </c>
    </row>
    <row r="742" spans="1:10" hidden="1" x14ac:dyDescent="0.2">
      <c r="A742" s="271"/>
      <c r="B742" s="272" t="s">
        <v>316</v>
      </c>
      <c r="C742" s="276">
        <v>2</v>
      </c>
      <c r="D742" s="273">
        <v>8</v>
      </c>
      <c r="E742" s="276">
        <v>2</v>
      </c>
      <c r="F742" s="273">
        <v>8</v>
      </c>
      <c r="G742" s="276">
        <v>0</v>
      </c>
      <c r="H742" s="273">
        <v>0</v>
      </c>
      <c r="I742" s="277" t="s">
        <v>810</v>
      </c>
      <c r="J742" s="272" t="s">
        <v>272</v>
      </c>
    </row>
    <row r="743" spans="1:10" hidden="1" x14ac:dyDescent="0.2">
      <c r="A743" s="268">
        <v>7</v>
      </c>
      <c r="B743" s="269" t="s">
        <v>915</v>
      </c>
      <c r="C743" s="274">
        <v>41</v>
      </c>
      <c r="D743" s="270">
        <v>148</v>
      </c>
      <c r="E743" s="274">
        <v>41</v>
      </c>
      <c r="F743" s="270">
        <v>148</v>
      </c>
      <c r="G743" s="274">
        <v>0</v>
      </c>
      <c r="H743" s="270">
        <v>0</v>
      </c>
      <c r="I743" s="275"/>
      <c r="J743" s="269"/>
    </row>
    <row r="744" spans="1:10" hidden="1" x14ac:dyDescent="0.2">
      <c r="A744" s="271"/>
      <c r="B744" s="272" t="s">
        <v>719</v>
      </c>
      <c r="C744" s="276">
        <v>20</v>
      </c>
      <c r="D744" s="273">
        <v>66</v>
      </c>
      <c r="E744" s="276">
        <v>20</v>
      </c>
      <c r="F744" s="273">
        <v>66</v>
      </c>
      <c r="G744" s="276">
        <v>0</v>
      </c>
      <c r="H744" s="273">
        <v>0</v>
      </c>
      <c r="I744" s="277" t="s">
        <v>3223</v>
      </c>
      <c r="J744" s="272" t="s">
        <v>272</v>
      </c>
    </row>
    <row r="745" spans="1:10" ht="31.5" hidden="1" x14ac:dyDescent="0.2">
      <c r="A745" s="271"/>
      <c r="B745" s="272" t="s">
        <v>748</v>
      </c>
      <c r="C745" s="276">
        <v>4</v>
      </c>
      <c r="D745" s="273">
        <v>16</v>
      </c>
      <c r="E745" s="276">
        <v>4</v>
      </c>
      <c r="F745" s="273">
        <v>16</v>
      </c>
      <c r="G745" s="276">
        <v>0</v>
      </c>
      <c r="H745" s="273">
        <v>0</v>
      </c>
      <c r="I745" s="277" t="s">
        <v>3224</v>
      </c>
      <c r="J745" s="272" t="s">
        <v>2880</v>
      </c>
    </row>
    <row r="746" spans="1:10" ht="31.5" hidden="1" x14ac:dyDescent="0.2">
      <c r="A746" s="271"/>
      <c r="B746" s="272" t="s">
        <v>590</v>
      </c>
      <c r="C746" s="276">
        <v>2</v>
      </c>
      <c r="D746" s="273">
        <v>6</v>
      </c>
      <c r="E746" s="276">
        <v>2</v>
      </c>
      <c r="F746" s="273">
        <v>6</v>
      </c>
      <c r="G746" s="276">
        <v>0</v>
      </c>
      <c r="H746" s="273">
        <v>0</v>
      </c>
      <c r="I746" s="277" t="s">
        <v>3225</v>
      </c>
      <c r="J746" s="272" t="s">
        <v>2880</v>
      </c>
    </row>
    <row r="747" spans="1:10" ht="31.5" hidden="1" x14ac:dyDescent="0.2">
      <c r="A747" s="271"/>
      <c r="B747" s="272" t="s">
        <v>3226</v>
      </c>
      <c r="C747" s="276">
        <v>15</v>
      </c>
      <c r="D747" s="273">
        <v>60</v>
      </c>
      <c r="E747" s="276">
        <v>15</v>
      </c>
      <c r="F747" s="273">
        <v>60</v>
      </c>
      <c r="G747" s="276">
        <v>0</v>
      </c>
      <c r="H747" s="273">
        <v>0</v>
      </c>
      <c r="I747" s="277" t="s">
        <v>3227</v>
      </c>
      <c r="J747" s="272" t="s">
        <v>272</v>
      </c>
    </row>
    <row r="748" spans="1:10" hidden="1" x14ac:dyDescent="0.2">
      <c r="A748" s="268">
        <v>8</v>
      </c>
      <c r="B748" s="269" t="s">
        <v>916</v>
      </c>
      <c r="C748" s="274">
        <v>55</v>
      </c>
      <c r="D748" s="270">
        <v>240</v>
      </c>
      <c r="E748" s="274">
        <v>40</v>
      </c>
      <c r="F748" s="270">
        <v>174</v>
      </c>
      <c r="G748" s="274">
        <v>15</v>
      </c>
      <c r="H748" s="270">
        <v>66</v>
      </c>
      <c r="I748" s="275"/>
      <c r="J748" s="269"/>
    </row>
    <row r="749" spans="1:10" hidden="1" x14ac:dyDescent="0.2">
      <c r="A749" s="271"/>
      <c r="B749" s="272" t="s">
        <v>917</v>
      </c>
      <c r="C749" s="276">
        <v>14</v>
      </c>
      <c r="D749" s="273">
        <v>69</v>
      </c>
      <c r="E749" s="276">
        <v>8</v>
      </c>
      <c r="F749" s="273">
        <v>37</v>
      </c>
      <c r="G749" s="276">
        <v>6</v>
      </c>
      <c r="H749" s="273">
        <v>32</v>
      </c>
      <c r="I749" s="277" t="s">
        <v>810</v>
      </c>
      <c r="J749" s="272" t="s">
        <v>272</v>
      </c>
    </row>
    <row r="750" spans="1:10" hidden="1" x14ac:dyDescent="0.2">
      <c r="A750" s="271"/>
      <c r="B750" s="272" t="s">
        <v>919</v>
      </c>
      <c r="C750" s="276">
        <v>4</v>
      </c>
      <c r="D750" s="273">
        <v>16</v>
      </c>
      <c r="E750" s="276">
        <v>1</v>
      </c>
      <c r="F750" s="273">
        <v>7</v>
      </c>
      <c r="G750" s="276">
        <v>3</v>
      </c>
      <c r="H750" s="273">
        <v>9</v>
      </c>
      <c r="I750" s="277" t="s">
        <v>810</v>
      </c>
      <c r="J750" s="272" t="s">
        <v>272</v>
      </c>
    </row>
    <row r="751" spans="1:10" hidden="1" x14ac:dyDescent="0.2">
      <c r="A751" s="271"/>
      <c r="B751" s="272" t="s">
        <v>925</v>
      </c>
      <c r="C751" s="276">
        <v>9</v>
      </c>
      <c r="D751" s="273">
        <v>34</v>
      </c>
      <c r="E751" s="276">
        <v>6</v>
      </c>
      <c r="F751" s="273">
        <v>20</v>
      </c>
      <c r="G751" s="276">
        <v>3</v>
      </c>
      <c r="H751" s="273">
        <v>14</v>
      </c>
      <c r="I751" s="277" t="s">
        <v>926</v>
      </c>
      <c r="J751" s="272" t="s">
        <v>272</v>
      </c>
    </row>
    <row r="752" spans="1:10" hidden="1" x14ac:dyDescent="0.2">
      <c r="A752" s="271"/>
      <c r="B752" s="272" t="s">
        <v>927</v>
      </c>
      <c r="C752" s="276">
        <v>6</v>
      </c>
      <c r="D752" s="273">
        <v>21</v>
      </c>
      <c r="E752" s="276">
        <v>3</v>
      </c>
      <c r="F752" s="273">
        <v>10</v>
      </c>
      <c r="G752" s="276">
        <v>3</v>
      </c>
      <c r="H752" s="273">
        <v>11</v>
      </c>
      <c r="I752" s="277" t="s">
        <v>810</v>
      </c>
      <c r="J752" s="272" t="s">
        <v>272</v>
      </c>
    </row>
    <row r="753" spans="1:10" hidden="1" x14ac:dyDescent="0.2">
      <c r="A753" s="271"/>
      <c r="B753" s="272" t="s">
        <v>928</v>
      </c>
      <c r="C753" s="276">
        <v>13</v>
      </c>
      <c r="D753" s="273">
        <v>57</v>
      </c>
      <c r="E753" s="276">
        <v>13</v>
      </c>
      <c r="F753" s="273">
        <v>57</v>
      </c>
      <c r="G753" s="276">
        <v>0</v>
      </c>
      <c r="H753" s="273">
        <v>0</v>
      </c>
      <c r="I753" s="277" t="s">
        <v>810</v>
      </c>
      <c r="J753" s="272" t="s">
        <v>272</v>
      </c>
    </row>
    <row r="754" spans="1:10" hidden="1" x14ac:dyDescent="0.2">
      <c r="A754" s="271"/>
      <c r="B754" s="272" t="s">
        <v>920</v>
      </c>
      <c r="C754" s="276">
        <v>9</v>
      </c>
      <c r="D754" s="273">
        <v>43</v>
      </c>
      <c r="E754" s="276">
        <v>9</v>
      </c>
      <c r="F754" s="273">
        <v>43</v>
      </c>
      <c r="G754" s="276">
        <v>0</v>
      </c>
      <c r="H754" s="273">
        <v>0</v>
      </c>
      <c r="I754" s="277" t="s">
        <v>810</v>
      </c>
      <c r="J754" s="272" t="s">
        <v>272</v>
      </c>
    </row>
    <row r="755" spans="1:10" hidden="1" x14ac:dyDescent="0.2">
      <c r="A755" s="268">
        <v>9</v>
      </c>
      <c r="B755" s="269" t="s">
        <v>936</v>
      </c>
      <c r="C755" s="274">
        <v>67</v>
      </c>
      <c r="D755" s="270">
        <v>245</v>
      </c>
      <c r="E755" s="274">
        <v>37</v>
      </c>
      <c r="F755" s="270">
        <v>125</v>
      </c>
      <c r="G755" s="274">
        <v>30</v>
      </c>
      <c r="H755" s="270">
        <v>120</v>
      </c>
      <c r="I755" s="275"/>
      <c r="J755" s="269"/>
    </row>
    <row r="756" spans="1:10" hidden="1" x14ac:dyDescent="0.2">
      <c r="A756" s="271"/>
      <c r="B756" s="272" t="s">
        <v>3352</v>
      </c>
      <c r="C756" s="276">
        <v>4</v>
      </c>
      <c r="D756" s="273">
        <v>16</v>
      </c>
      <c r="E756" s="276">
        <v>4</v>
      </c>
      <c r="F756" s="273">
        <v>16</v>
      </c>
      <c r="G756" s="276">
        <v>0</v>
      </c>
      <c r="H756" s="273">
        <v>0</v>
      </c>
      <c r="I756" s="277" t="s">
        <v>810</v>
      </c>
      <c r="J756" s="272" t="s">
        <v>272</v>
      </c>
    </row>
    <row r="757" spans="1:10" hidden="1" x14ac:dyDescent="0.2">
      <c r="A757" s="271"/>
      <c r="B757" s="272" t="s">
        <v>3353</v>
      </c>
      <c r="C757" s="276">
        <v>7</v>
      </c>
      <c r="D757" s="273">
        <v>24</v>
      </c>
      <c r="E757" s="276">
        <v>7</v>
      </c>
      <c r="F757" s="273">
        <v>24</v>
      </c>
      <c r="G757" s="276">
        <v>0</v>
      </c>
      <c r="H757" s="273">
        <v>0</v>
      </c>
      <c r="I757" s="277" t="s">
        <v>810</v>
      </c>
      <c r="J757" s="272" t="s">
        <v>272</v>
      </c>
    </row>
    <row r="758" spans="1:10" hidden="1" x14ac:dyDescent="0.2">
      <c r="A758" s="271"/>
      <c r="B758" s="272" t="s">
        <v>3354</v>
      </c>
      <c r="C758" s="276">
        <v>2</v>
      </c>
      <c r="D758" s="273">
        <v>4</v>
      </c>
      <c r="E758" s="276">
        <v>2</v>
      </c>
      <c r="F758" s="273">
        <v>4</v>
      </c>
      <c r="G758" s="276">
        <v>0</v>
      </c>
      <c r="H758" s="273">
        <v>0</v>
      </c>
      <c r="I758" s="277" t="s">
        <v>810</v>
      </c>
      <c r="J758" s="272" t="s">
        <v>272</v>
      </c>
    </row>
    <row r="759" spans="1:10" hidden="1" x14ac:dyDescent="0.2">
      <c r="A759" s="271"/>
      <c r="B759" s="272" t="s">
        <v>3355</v>
      </c>
      <c r="C759" s="276">
        <v>4</v>
      </c>
      <c r="D759" s="273">
        <v>18</v>
      </c>
      <c r="E759" s="276">
        <v>4</v>
      </c>
      <c r="F759" s="273">
        <v>18</v>
      </c>
      <c r="G759" s="276">
        <v>0</v>
      </c>
      <c r="H759" s="273">
        <v>0</v>
      </c>
      <c r="I759" s="277" t="s">
        <v>810</v>
      </c>
      <c r="J759" s="272" t="s">
        <v>272</v>
      </c>
    </row>
    <row r="760" spans="1:10" hidden="1" x14ac:dyDescent="0.2">
      <c r="A760" s="271"/>
      <c r="B760" s="272" t="s">
        <v>3356</v>
      </c>
      <c r="C760" s="276">
        <v>6</v>
      </c>
      <c r="D760" s="273">
        <v>19</v>
      </c>
      <c r="E760" s="276">
        <v>6</v>
      </c>
      <c r="F760" s="273">
        <v>19</v>
      </c>
      <c r="G760" s="276">
        <v>0</v>
      </c>
      <c r="H760" s="273">
        <v>0</v>
      </c>
      <c r="I760" s="277" t="s">
        <v>810</v>
      </c>
      <c r="J760" s="272" t="s">
        <v>272</v>
      </c>
    </row>
    <row r="761" spans="1:10" hidden="1" x14ac:dyDescent="0.2">
      <c r="A761" s="271"/>
      <c r="B761" s="272" t="s">
        <v>3357</v>
      </c>
      <c r="C761" s="276">
        <v>6</v>
      </c>
      <c r="D761" s="273">
        <v>18</v>
      </c>
      <c r="E761" s="276">
        <v>6</v>
      </c>
      <c r="F761" s="273">
        <v>18</v>
      </c>
      <c r="G761" s="276">
        <v>0</v>
      </c>
      <c r="H761" s="273">
        <v>0</v>
      </c>
      <c r="I761" s="277" t="s">
        <v>810</v>
      </c>
      <c r="J761" s="272" t="s">
        <v>272</v>
      </c>
    </row>
    <row r="762" spans="1:10" hidden="1" x14ac:dyDescent="0.2">
      <c r="A762" s="271"/>
      <c r="B762" s="272" t="s">
        <v>3358</v>
      </c>
      <c r="C762" s="276">
        <v>8</v>
      </c>
      <c r="D762" s="273">
        <v>26</v>
      </c>
      <c r="E762" s="276">
        <v>8</v>
      </c>
      <c r="F762" s="273">
        <v>26</v>
      </c>
      <c r="G762" s="276">
        <v>0</v>
      </c>
      <c r="H762" s="273">
        <v>0</v>
      </c>
      <c r="I762" s="277" t="s">
        <v>810</v>
      </c>
      <c r="J762" s="272" t="s">
        <v>272</v>
      </c>
    </row>
    <row r="763" spans="1:10" hidden="1" x14ac:dyDescent="0.2">
      <c r="A763" s="271"/>
      <c r="B763" s="272" t="s">
        <v>3359</v>
      </c>
      <c r="C763" s="276">
        <v>30</v>
      </c>
      <c r="D763" s="273">
        <v>120</v>
      </c>
      <c r="E763" s="276">
        <v>0</v>
      </c>
      <c r="F763" s="273">
        <v>0</v>
      </c>
      <c r="G763" s="276">
        <v>30</v>
      </c>
      <c r="H763" s="273">
        <v>120</v>
      </c>
      <c r="I763" s="277" t="s">
        <v>810</v>
      </c>
      <c r="J763" s="272" t="s">
        <v>272</v>
      </c>
    </row>
    <row r="764" spans="1:10" x14ac:dyDescent="0.2">
      <c r="A764" s="666" t="s">
        <v>1121</v>
      </c>
      <c r="B764" s="667"/>
      <c r="C764" s="262">
        <f t="shared" ref="C764:H764" si="19">SUM(C702,C690,C669,C527,C510,C425,C412,C269,C5)</f>
        <v>24954</v>
      </c>
      <c r="D764" s="262">
        <f t="shared" si="19"/>
        <v>94982</v>
      </c>
      <c r="E764" s="262">
        <f t="shared" si="19"/>
        <v>12346</v>
      </c>
      <c r="F764" s="262">
        <f t="shared" si="19"/>
        <v>49076</v>
      </c>
      <c r="G764" s="262">
        <f t="shared" si="19"/>
        <v>11389</v>
      </c>
      <c r="H764" s="262">
        <f t="shared" si="19"/>
        <v>46751</v>
      </c>
      <c r="I764" s="263"/>
      <c r="J764" s="263"/>
    </row>
  </sheetData>
  <mergeCells count="10">
    <mergeCell ref="A764:B764"/>
    <mergeCell ref="A1:J1"/>
    <mergeCell ref="A3:A4"/>
    <mergeCell ref="B3:B4"/>
    <mergeCell ref="C3:D3"/>
    <mergeCell ref="E3:F3"/>
    <mergeCell ref="G3:H3"/>
    <mergeCell ref="I3:I4"/>
    <mergeCell ref="J3:J4"/>
    <mergeCell ref="A2:J2"/>
  </mergeCells>
  <pageMargins left="0.7" right="0.7" top="0.51" bottom="0.63"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6"/>
  <sheetViews>
    <sheetView workbookViewId="0">
      <selection activeCell="A2" sqref="A2:J2"/>
    </sheetView>
  </sheetViews>
  <sheetFormatPr defaultRowHeight="15.75" x14ac:dyDescent="0.2"/>
  <cols>
    <col min="1" max="1" width="5.75" style="264" customWidth="1"/>
    <col min="2" max="2" width="24.75" style="265" customWidth="1"/>
    <col min="3" max="8" width="7.75" style="266" customWidth="1"/>
    <col min="9" max="9" width="32.375" style="265" customWidth="1"/>
    <col min="10" max="10" width="21.25" style="265" customWidth="1"/>
    <col min="11" max="256" width="9.125" style="254"/>
    <col min="257" max="257" width="5.75" style="254" customWidth="1"/>
    <col min="258" max="258" width="24.75" style="254" customWidth="1"/>
    <col min="259" max="264" width="7.75" style="254" customWidth="1"/>
    <col min="265" max="265" width="32.375" style="254" customWidth="1"/>
    <col min="266" max="266" width="21.25" style="254" customWidth="1"/>
    <col min="267" max="512" width="9.125" style="254"/>
    <col min="513" max="513" width="5.75" style="254" customWidth="1"/>
    <col min="514" max="514" width="24.75" style="254" customWidth="1"/>
    <col min="515" max="520" width="7.75" style="254" customWidth="1"/>
    <col min="521" max="521" width="32.375" style="254" customWidth="1"/>
    <col min="522" max="522" width="21.25" style="254" customWidth="1"/>
    <col min="523" max="768" width="9.125" style="254"/>
    <col min="769" max="769" width="5.75" style="254" customWidth="1"/>
    <col min="770" max="770" width="24.75" style="254" customWidth="1"/>
    <col min="771" max="776" width="7.75" style="254" customWidth="1"/>
    <col min="777" max="777" width="32.375" style="254" customWidth="1"/>
    <col min="778" max="778" width="21.25" style="254" customWidth="1"/>
    <col min="779" max="1024" width="9.125" style="254"/>
    <col min="1025" max="1025" width="5.75" style="254" customWidth="1"/>
    <col min="1026" max="1026" width="24.75" style="254" customWidth="1"/>
    <col min="1027" max="1032" width="7.75" style="254" customWidth="1"/>
    <col min="1033" max="1033" width="32.375" style="254" customWidth="1"/>
    <col min="1034" max="1034" width="21.25" style="254" customWidth="1"/>
    <col min="1035" max="1280" width="9.125" style="254"/>
    <col min="1281" max="1281" width="5.75" style="254" customWidth="1"/>
    <col min="1282" max="1282" width="24.75" style="254" customWidth="1"/>
    <col min="1283" max="1288" width="7.75" style="254" customWidth="1"/>
    <col min="1289" max="1289" width="32.375" style="254" customWidth="1"/>
    <col min="1290" max="1290" width="21.25" style="254" customWidth="1"/>
    <col min="1291" max="1536" width="9.125" style="254"/>
    <col min="1537" max="1537" width="5.75" style="254" customWidth="1"/>
    <col min="1538" max="1538" width="24.75" style="254" customWidth="1"/>
    <col min="1539" max="1544" width="7.75" style="254" customWidth="1"/>
    <col min="1545" max="1545" width="32.375" style="254" customWidth="1"/>
    <col min="1546" max="1546" width="21.25" style="254" customWidth="1"/>
    <col min="1547" max="1792" width="9.125" style="254"/>
    <col min="1793" max="1793" width="5.75" style="254" customWidth="1"/>
    <col min="1794" max="1794" width="24.75" style="254" customWidth="1"/>
    <col min="1795" max="1800" width="7.75" style="254" customWidth="1"/>
    <col min="1801" max="1801" width="32.375" style="254" customWidth="1"/>
    <col min="1802" max="1802" width="21.25" style="254" customWidth="1"/>
    <col min="1803" max="2048" width="9.125" style="254"/>
    <col min="2049" max="2049" width="5.75" style="254" customWidth="1"/>
    <col min="2050" max="2050" width="24.75" style="254" customWidth="1"/>
    <col min="2051" max="2056" width="7.75" style="254" customWidth="1"/>
    <col min="2057" max="2057" width="32.375" style="254" customWidth="1"/>
    <col min="2058" max="2058" width="21.25" style="254" customWidth="1"/>
    <col min="2059" max="2304" width="9.125" style="254"/>
    <col min="2305" max="2305" width="5.75" style="254" customWidth="1"/>
    <col min="2306" max="2306" width="24.75" style="254" customWidth="1"/>
    <col min="2307" max="2312" width="7.75" style="254" customWidth="1"/>
    <col min="2313" max="2313" width="32.375" style="254" customWidth="1"/>
    <col min="2314" max="2314" width="21.25" style="254" customWidth="1"/>
    <col min="2315" max="2560" width="9.125" style="254"/>
    <col min="2561" max="2561" width="5.75" style="254" customWidth="1"/>
    <col min="2562" max="2562" width="24.75" style="254" customWidth="1"/>
    <col min="2563" max="2568" width="7.75" style="254" customWidth="1"/>
    <col min="2569" max="2569" width="32.375" style="254" customWidth="1"/>
    <col min="2570" max="2570" width="21.25" style="254" customWidth="1"/>
    <col min="2571" max="2816" width="9.125" style="254"/>
    <col min="2817" max="2817" width="5.75" style="254" customWidth="1"/>
    <col min="2818" max="2818" width="24.75" style="254" customWidth="1"/>
    <col min="2819" max="2824" width="7.75" style="254" customWidth="1"/>
    <col min="2825" max="2825" width="32.375" style="254" customWidth="1"/>
    <col min="2826" max="2826" width="21.25" style="254" customWidth="1"/>
    <col min="2827" max="3072" width="9.125" style="254"/>
    <col min="3073" max="3073" width="5.75" style="254" customWidth="1"/>
    <col min="3074" max="3074" width="24.75" style="254" customWidth="1"/>
    <col min="3075" max="3080" width="7.75" style="254" customWidth="1"/>
    <col min="3081" max="3081" width="32.375" style="254" customWidth="1"/>
    <col min="3082" max="3082" width="21.25" style="254" customWidth="1"/>
    <col min="3083" max="3328" width="9.125" style="254"/>
    <col min="3329" max="3329" width="5.75" style="254" customWidth="1"/>
    <col min="3330" max="3330" width="24.75" style="254" customWidth="1"/>
    <col min="3331" max="3336" width="7.75" style="254" customWidth="1"/>
    <col min="3337" max="3337" width="32.375" style="254" customWidth="1"/>
    <col min="3338" max="3338" width="21.25" style="254" customWidth="1"/>
    <col min="3339" max="3584" width="9.125" style="254"/>
    <col min="3585" max="3585" width="5.75" style="254" customWidth="1"/>
    <col min="3586" max="3586" width="24.75" style="254" customWidth="1"/>
    <col min="3587" max="3592" width="7.75" style="254" customWidth="1"/>
    <col min="3593" max="3593" width="32.375" style="254" customWidth="1"/>
    <col min="3594" max="3594" width="21.25" style="254" customWidth="1"/>
    <col min="3595" max="3840" width="9.125" style="254"/>
    <col min="3841" max="3841" width="5.75" style="254" customWidth="1"/>
    <col min="3842" max="3842" width="24.75" style="254" customWidth="1"/>
    <col min="3843" max="3848" width="7.75" style="254" customWidth="1"/>
    <col min="3849" max="3849" width="32.375" style="254" customWidth="1"/>
    <col min="3850" max="3850" width="21.25" style="254" customWidth="1"/>
    <col min="3851" max="4096" width="9.125" style="254"/>
    <col min="4097" max="4097" width="5.75" style="254" customWidth="1"/>
    <col min="4098" max="4098" width="24.75" style="254" customWidth="1"/>
    <col min="4099" max="4104" width="7.75" style="254" customWidth="1"/>
    <col min="4105" max="4105" width="32.375" style="254" customWidth="1"/>
    <col min="4106" max="4106" width="21.25" style="254" customWidth="1"/>
    <col min="4107" max="4352" width="9.125" style="254"/>
    <col min="4353" max="4353" width="5.75" style="254" customWidth="1"/>
    <col min="4354" max="4354" width="24.75" style="254" customWidth="1"/>
    <col min="4355" max="4360" width="7.75" style="254" customWidth="1"/>
    <col min="4361" max="4361" width="32.375" style="254" customWidth="1"/>
    <col min="4362" max="4362" width="21.25" style="254" customWidth="1"/>
    <col min="4363" max="4608" width="9.125" style="254"/>
    <col min="4609" max="4609" width="5.75" style="254" customWidth="1"/>
    <col min="4610" max="4610" width="24.75" style="254" customWidth="1"/>
    <col min="4611" max="4616" width="7.75" style="254" customWidth="1"/>
    <col min="4617" max="4617" width="32.375" style="254" customWidth="1"/>
    <col min="4618" max="4618" width="21.25" style="254" customWidth="1"/>
    <col min="4619" max="4864" width="9.125" style="254"/>
    <col min="4865" max="4865" width="5.75" style="254" customWidth="1"/>
    <col min="4866" max="4866" width="24.75" style="254" customWidth="1"/>
    <col min="4867" max="4872" width="7.75" style="254" customWidth="1"/>
    <col min="4873" max="4873" width="32.375" style="254" customWidth="1"/>
    <col min="4874" max="4874" width="21.25" style="254" customWidth="1"/>
    <col min="4875" max="5120" width="9.125" style="254"/>
    <col min="5121" max="5121" width="5.75" style="254" customWidth="1"/>
    <col min="5122" max="5122" width="24.75" style="254" customWidth="1"/>
    <col min="5123" max="5128" width="7.75" style="254" customWidth="1"/>
    <col min="5129" max="5129" width="32.375" style="254" customWidth="1"/>
    <col min="5130" max="5130" width="21.25" style="254" customWidth="1"/>
    <col min="5131" max="5376" width="9.125" style="254"/>
    <col min="5377" max="5377" width="5.75" style="254" customWidth="1"/>
    <col min="5378" max="5378" width="24.75" style="254" customWidth="1"/>
    <col min="5379" max="5384" width="7.75" style="254" customWidth="1"/>
    <col min="5385" max="5385" width="32.375" style="254" customWidth="1"/>
    <col min="5386" max="5386" width="21.25" style="254" customWidth="1"/>
    <col min="5387" max="5632" width="9.125" style="254"/>
    <col min="5633" max="5633" width="5.75" style="254" customWidth="1"/>
    <col min="5634" max="5634" width="24.75" style="254" customWidth="1"/>
    <col min="5635" max="5640" width="7.75" style="254" customWidth="1"/>
    <col min="5641" max="5641" width="32.375" style="254" customWidth="1"/>
    <col min="5642" max="5642" width="21.25" style="254" customWidth="1"/>
    <col min="5643" max="5888" width="9.125" style="254"/>
    <col min="5889" max="5889" width="5.75" style="254" customWidth="1"/>
    <col min="5890" max="5890" width="24.75" style="254" customWidth="1"/>
    <col min="5891" max="5896" width="7.75" style="254" customWidth="1"/>
    <col min="5897" max="5897" width="32.375" style="254" customWidth="1"/>
    <col min="5898" max="5898" width="21.25" style="254" customWidth="1"/>
    <col min="5899" max="6144" width="9.125" style="254"/>
    <col min="6145" max="6145" width="5.75" style="254" customWidth="1"/>
    <col min="6146" max="6146" width="24.75" style="254" customWidth="1"/>
    <col min="6147" max="6152" width="7.75" style="254" customWidth="1"/>
    <col min="6153" max="6153" width="32.375" style="254" customWidth="1"/>
    <col min="6154" max="6154" width="21.25" style="254" customWidth="1"/>
    <col min="6155" max="6400" width="9.125" style="254"/>
    <col min="6401" max="6401" width="5.75" style="254" customWidth="1"/>
    <col min="6402" max="6402" width="24.75" style="254" customWidth="1"/>
    <col min="6403" max="6408" width="7.75" style="254" customWidth="1"/>
    <col min="6409" max="6409" width="32.375" style="254" customWidth="1"/>
    <col min="6410" max="6410" width="21.25" style="254" customWidth="1"/>
    <col min="6411" max="6656" width="9.125" style="254"/>
    <col min="6657" max="6657" width="5.75" style="254" customWidth="1"/>
    <col min="6658" max="6658" width="24.75" style="254" customWidth="1"/>
    <col min="6659" max="6664" width="7.75" style="254" customWidth="1"/>
    <col min="6665" max="6665" width="32.375" style="254" customWidth="1"/>
    <col min="6666" max="6666" width="21.25" style="254" customWidth="1"/>
    <col min="6667" max="6912" width="9.125" style="254"/>
    <col min="6913" max="6913" width="5.75" style="254" customWidth="1"/>
    <col min="6914" max="6914" width="24.75" style="254" customWidth="1"/>
    <col min="6915" max="6920" width="7.75" style="254" customWidth="1"/>
    <col min="6921" max="6921" width="32.375" style="254" customWidth="1"/>
    <col min="6922" max="6922" width="21.25" style="254" customWidth="1"/>
    <col min="6923" max="7168" width="9.125" style="254"/>
    <col min="7169" max="7169" width="5.75" style="254" customWidth="1"/>
    <col min="7170" max="7170" width="24.75" style="254" customWidth="1"/>
    <col min="7171" max="7176" width="7.75" style="254" customWidth="1"/>
    <col min="7177" max="7177" width="32.375" style="254" customWidth="1"/>
    <col min="7178" max="7178" width="21.25" style="254" customWidth="1"/>
    <col min="7179" max="7424" width="9.125" style="254"/>
    <col min="7425" max="7425" width="5.75" style="254" customWidth="1"/>
    <col min="7426" max="7426" width="24.75" style="254" customWidth="1"/>
    <col min="7427" max="7432" width="7.75" style="254" customWidth="1"/>
    <col min="7433" max="7433" width="32.375" style="254" customWidth="1"/>
    <col min="7434" max="7434" width="21.25" style="254" customWidth="1"/>
    <col min="7435" max="7680" width="9.125" style="254"/>
    <col min="7681" max="7681" width="5.75" style="254" customWidth="1"/>
    <col min="7682" max="7682" width="24.75" style="254" customWidth="1"/>
    <col min="7683" max="7688" width="7.75" style="254" customWidth="1"/>
    <col min="7689" max="7689" width="32.375" style="254" customWidth="1"/>
    <col min="7690" max="7690" width="21.25" style="254" customWidth="1"/>
    <col min="7691" max="7936" width="9.125" style="254"/>
    <col min="7937" max="7937" width="5.75" style="254" customWidth="1"/>
    <col min="7938" max="7938" width="24.75" style="254" customWidth="1"/>
    <col min="7939" max="7944" width="7.75" style="254" customWidth="1"/>
    <col min="7945" max="7945" width="32.375" style="254" customWidth="1"/>
    <col min="7946" max="7946" width="21.25" style="254" customWidth="1"/>
    <col min="7947" max="8192" width="9.125" style="254"/>
    <col min="8193" max="8193" width="5.75" style="254" customWidth="1"/>
    <col min="8194" max="8194" width="24.75" style="254" customWidth="1"/>
    <col min="8195" max="8200" width="7.75" style="254" customWidth="1"/>
    <col min="8201" max="8201" width="32.375" style="254" customWidth="1"/>
    <col min="8202" max="8202" width="21.25" style="254" customWidth="1"/>
    <col min="8203" max="8448" width="9.125" style="254"/>
    <col min="8449" max="8449" width="5.75" style="254" customWidth="1"/>
    <col min="8450" max="8450" width="24.75" style="254" customWidth="1"/>
    <col min="8451" max="8456" width="7.75" style="254" customWidth="1"/>
    <col min="8457" max="8457" width="32.375" style="254" customWidth="1"/>
    <col min="8458" max="8458" width="21.25" style="254" customWidth="1"/>
    <col min="8459" max="8704" width="9.125" style="254"/>
    <col min="8705" max="8705" width="5.75" style="254" customWidth="1"/>
    <col min="8706" max="8706" width="24.75" style="254" customWidth="1"/>
    <col min="8707" max="8712" width="7.75" style="254" customWidth="1"/>
    <col min="8713" max="8713" width="32.375" style="254" customWidth="1"/>
    <col min="8714" max="8714" width="21.25" style="254" customWidth="1"/>
    <col min="8715" max="8960" width="9.125" style="254"/>
    <col min="8961" max="8961" width="5.75" style="254" customWidth="1"/>
    <col min="8962" max="8962" width="24.75" style="254" customWidth="1"/>
    <col min="8963" max="8968" width="7.75" style="254" customWidth="1"/>
    <col min="8969" max="8969" width="32.375" style="254" customWidth="1"/>
    <col min="8970" max="8970" width="21.25" style="254" customWidth="1"/>
    <col min="8971" max="9216" width="9.125" style="254"/>
    <col min="9217" max="9217" width="5.75" style="254" customWidth="1"/>
    <col min="9218" max="9218" width="24.75" style="254" customWidth="1"/>
    <col min="9219" max="9224" width="7.75" style="254" customWidth="1"/>
    <col min="9225" max="9225" width="32.375" style="254" customWidth="1"/>
    <col min="9226" max="9226" width="21.25" style="254" customWidth="1"/>
    <col min="9227" max="9472" width="9.125" style="254"/>
    <col min="9473" max="9473" width="5.75" style="254" customWidth="1"/>
    <col min="9474" max="9474" width="24.75" style="254" customWidth="1"/>
    <col min="9475" max="9480" width="7.75" style="254" customWidth="1"/>
    <col min="9481" max="9481" width="32.375" style="254" customWidth="1"/>
    <col min="9482" max="9482" width="21.25" style="254" customWidth="1"/>
    <col min="9483" max="9728" width="9.125" style="254"/>
    <col min="9729" max="9729" width="5.75" style="254" customWidth="1"/>
    <col min="9730" max="9730" width="24.75" style="254" customWidth="1"/>
    <col min="9731" max="9736" width="7.75" style="254" customWidth="1"/>
    <col min="9737" max="9737" width="32.375" style="254" customWidth="1"/>
    <col min="9738" max="9738" width="21.25" style="254" customWidth="1"/>
    <col min="9739" max="9984" width="9.125" style="254"/>
    <col min="9985" max="9985" width="5.75" style="254" customWidth="1"/>
    <col min="9986" max="9986" width="24.75" style="254" customWidth="1"/>
    <col min="9987" max="9992" width="7.75" style="254" customWidth="1"/>
    <col min="9993" max="9993" width="32.375" style="254" customWidth="1"/>
    <col min="9994" max="9994" width="21.25" style="254" customWidth="1"/>
    <col min="9995" max="10240" width="9.125" style="254"/>
    <col min="10241" max="10241" width="5.75" style="254" customWidth="1"/>
    <col min="10242" max="10242" width="24.75" style="254" customWidth="1"/>
    <col min="10243" max="10248" width="7.75" style="254" customWidth="1"/>
    <col min="10249" max="10249" width="32.375" style="254" customWidth="1"/>
    <col min="10250" max="10250" width="21.25" style="254" customWidth="1"/>
    <col min="10251" max="10496" width="9.125" style="254"/>
    <col min="10497" max="10497" width="5.75" style="254" customWidth="1"/>
    <col min="10498" max="10498" width="24.75" style="254" customWidth="1"/>
    <col min="10499" max="10504" width="7.75" style="254" customWidth="1"/>
    <col min="10505" max="10505" width="32.375" style="254" customWidth="1"/>
    <col min="10506" max="10506" width="21.25" style="254" customWidth="1"/>
    <col min="10507" max="10752" width="9.125" style="254"/>
    <col min="10753" max="10753" width="5.75" style="254" customWidth="1"/>
    <col min="10754" max="10754" width="24.75" style="254" customWidth="1"/>
    <col min="10755" max="10760" width="7.75" style="254" customWidth="1"/>
    <col min="10761" max="10761" width="32.375" style="254" customWidth="1"/>
    <col min="10762" max="10762" width="21.25" style="254" customWidth="1"/>
    <col min="10763" max="11008" width="9.125" style="254"/>
    <col min="11009" max="11009" width="5.75" style="254" customWidth="1"/>
    <col min="11010" max="11010" width="24.75" style="254" customWidth="1"/>
    <col min="11011" max="11016" width="7.75" style="254" customWidth="1"/>
    <col min="11017" max="11017" width="32.375" style="254" customWidth="1"/>
    <col min="11018" max="11018" width="21.25" style="254" customWidth="1"/>
    <col min="11019" max="11264" width="9.125" style="254"/>
    <col min="11265" max="11265" width="5.75" style="254" customWidth="1"/>
    <col min="11266" max="11266" width="24.75" style="254" customWidth="1"/>
    <col min="11267" max="11272" width="7.75" style="254" customWidth="1"/>
    <col min="11273" max="11273" width="32.375" style="254" customWidth="1"/>
    <col min="11274" max="11274" width="21.25" style="254" customWidth="1"/>
    <col min="11275" max="11520" width="9.125" style="254"/>
    <col min="11521" max="11521" width="5.75" style="254" customWidth="1"/>
    <col min="11522" max="11522" width="24.75" style="254" customWidth="1"/>
    <col min="11523" max="11528" width="7.75" style="254" customWidth="1"/>
    <col min="11529" max="11529" width="32.375" style="254" customWidth="1"/>
    <col min="11530" max="11530" width="21.25" style="254" customWidth="1"/>
    <col min="11531" max="11776" width="9.125" style="254"/>
    <col min="11777" max="11777" width="5.75" style="254" customWidth="1"/>
    <col min="11778" max="11778" width="24.75" style="254" customWidth="1"/>
    <col min="11779" max="11784" width="7.75" style="254" customWidth="1"/>
    <col min="11785" max="11785" width="32.375" style="254" customWidth="1"/>
    <col min="11786" max="11786" width="21.25" style="254" customWidth="1"/>
    <col min="11787" max="12032" width="9.125" style="254"/>
    <col min="12033" max="12033" width="5.75" style="254" customWidth="1"/>
    <col min="12034" max="12034" width="24.75" style="254" customWidth="1"/>
    <col min="12035" max="12040" width="7.75" style="254" customWidth="1"/>
    <col min="12041" max="12041" width="32.375" style="254" customWidth="1"/>
    <col min="12042" max="12042" width="21.25" style="254" customWidth="1"/>
    <col min="12043" max="12288" width="9.125" style="254"/>
    <col min="12289" max="12289" width="5.75" style="254" customWidth="1"/>
    <col min="12290" max="12290" width="24.75" style="254" customWidth="1"/>
    <col min="12291" max="12296" width="7.75" style="254" customWidth="1"/>
    <col min="12297" max="12297" width="32.375" style="254" customWidth="1"/>
    <col min="12298" max="12298" width="21.25" style="254" customWidth="1"/>
    <col min="12299" max="12544" width="9.125" style="254"/>
    <col min="12545" max="12545" width="5.75" style="254" customWidth="1"/>
    <col min="12546" max="12546" width="24.75" style="254" customWidth="1"/>
    <col min="12547" max="12552" width="7.75" style="254" customWidth="1"/>
    <col min="12553" max="12553" width="32.375" style="254" customWidth="1"/>
    <col min="12554" max="12554" width="21.25" style="254" customWidth="1"/>
    <col min="12555" max="12800" width="9.125" style="254"/>
    <col min="12801" max="12801" width="5.75" style="254" customWidth="1"/>
    <col min="12802" max="12802" width="24.75" style="254" customWidth="1"/>
    <col min="12803" max="12808" width="7.75" style="254" customWidth="1"/>
    <col min="12809" max="12809" width="32.375" style="254" customWidth="1"/>
    <col min="12810" max="12810" width="21.25" style="254" customWidth="1"/>
    <col min="12811" max="13056" width="9.125" style="254"/>
    <col min="13057" max="13057" width="5.75" style="254" customWidth="1"/>
    <col min="13058" max="13058" width="24.75" style="254" customWidth="1"/>
    <col min="13059" max="13064" width="7.75" style="254" customWidth="1"/>
    <col min="13065" max="13065" width="32.375" style="254" customWidth="1"/>
    <col min="13066" max="13066" width="21.25" style="254" customWidth="1"/>
    <col min="13067" max="13312" width="9.125" style="254"/>
    <col min="13313" max="13313" width="5.75" style="254" customWidth="1"/>
    <col min="13314" max="13314" width="24.75" style="254" customWidth="1"/>
    <col min="13315" max="13320" width="7.75" style="254" customWidth="1"/>
    <col min="13321" max="13321" width="32.375" style="254" customWidth="1"/>
    <col min="13322" max="13322" width="21.25" style="254" customWidth="1"/>
    <col min="13323" max="13568" width="9.125" style="254"/>
    <col min="13569" max="13569" width="5.75" style="254" customWidth="1"/>
    <col min="13570" max="13570" width="24.75" style="254" customWidth="1"/>
    <col min="13571" max="13576" width="7.75" style="254" customWidth="1"/>
    <col min="13577" max="13577" width="32.375" style="254" customWidth="1"/>
    <col min="13578" max="13578" width="21.25" style="254" customWidth="1"/>
    <col min="13579" max="13824" width="9.125" style="254"/>
    <col min="13825" max="13825" width="5.75" style="254" customWidth="1"/>
    <col min="13826" max="13826" width="24.75" style="254" customWidth="1"/>
    <col min="13827" max="13832" width="7.75" style="254" customWidth="1"/>
    <col min="13833" max="13833" width="32.375" style="254" customWidth="1"/>
    <col min="13834" max="13834" width="21.25" style="254" customWidth="1"/>
    <col min="13835" max="14080" width="9.125" style="254"/>
    <col min="14081" max="14081" width="5.75" style="254" customWidth="1"/>
    <col min="14082" max="14082" width="24.75" style="254" customWidth="1"/>
    <col min="14083" max="14088" width="7.75" style="254" customWidth="1"/>
    <col min="14089" max="14089" width="32.375" style="254" customWidth="1"/>
    <col min="14090" max="14090" width="21.25" style="254" customWidth="1"/>
    <col min="14091" max="14336" width="9.125" style="254"/>
    <col min="14337" max="14337" width="5.75" style="254" customWidth="1"/>
    <col min="14338" max="14338" width="24.75" style="254" customWidth="1"/>
    <col min="14339" max="14344" width="7.75" style="254" customWidth="1"/>
    <col min="14345" max="14345" width="32.375" style="254" customWidth="1"/>
    <col min="14346" max="14346" width="21.25" style="254" customWidth="1"/>
    <col min="14347" max="14592" width="9.125" style="254"/>
    <col min="14593" max="14593" width="5.75" style="254" customWidth="1"/>
    <col min="14594" max="14594" width="24.75" style="254" customWidth="1"/>
    <col min="14595" max="14600" width="7.75" style="254" customWidth="1"/>
    <col min="14601" max="14601" width="32.375" style="254" customWidth="1"/>
    <col min="14602" max="14602" width="21.25" style="254" customWidth="1"/>
    <col min="14603" max="14848" width="9.125" style="254"/>
    <col min="14849" max="14849" width="5.75" style="254" customWidth="1"/>
    <col min="14850" max="14850" width="24.75" style="254" customWidth="1"/>
    <col min="14851" max="14856" width="7.75" style="254" customWidth="1"/>
    <col min="14857" max="14857" width="32.375" style="254" customWidth="1"/>
    <col min="14858" max="14858" width="21.25" style="254" customWidth="1"/>
    <col min="14859" max="15104" width="9.125" style="254"/>
    <col min="15105" max="15105" width="5.75" style="254" customWidth="1"/>
    <col min="15106" max="15106" width="24.75" style="254" customWidth="1"/>
    <col min="15107" max="15112" width="7.75" style="254" customWidth="1"/>
    <col min="15113" max="15113" width="32.375" style="254" customWidth="1"/>
    <col min="15114" max="15114" width="21.25" style="254" customWidth="1"/>
    <col min="15115" max="15360" width="9.125" style="254"/>
    <col min="15361" max="15361" width="5.75" style="254" customWidth="1"/>
    <col min="15362" max="15362" width="24.75" style="254" customWidth="1"/>
    <col min="15363" max="15368" width="7.75" style="254" customWidth="1"/>
    <col min="15369" max="15369" width="32.375" style="254" customWidth="1"/>
    <col min="15370" max="15370" width="21.25" style="254" customWidth="1"/>
    <col min="15371" max="15616" width="9.125" style="254"/>
    <col min="15617" max="15617" width="5.75" style="254" customWidth="1"/>
    <col min="15618" max="15618" width="24.75" style="254" customWidth="1"/>
    <col min="15619" max="15624" width="7.75" style="254" customWidth="1"/>
    <col min="15625" max="15625" width="32.375" style="254" customWidth="1"/>
    <col min="15626" max="15626" width="21.25" style="254" customWidth="1"/>
    <col min="15627" max="15872" width="9.125" style="254"/>
    <col min="15873" max="15873" width="5.75" style="254" customWidth="1"/>
    <col min="15874" max="15874" width="24.75" style="254" customWidth="1"/>
    <col min="15875" max="15880" width="7.75" style="254" customWidth="1"/>
    <col min="15881" max="15881" width="32.375" style="254" customWidth="1"/>
    <col min="15882" max="15882" width="21.25" style="254" customWidth="1"/>
    <col min="15883" max="16128" width="9.125" style="254"/>
    <col min="16129" max="16129" width="5.75" style="254" customWidth="1"/>
    <col min="16130" max="16130" width="24.75" style="254" customWidth="1"/>
    <col min="16131" max="16136" width="7.75" style="254" customWidth="1"/>
    <col min="16137" max="16137" width="32.375" style="254" customWidth="1"/>
    <col min="16138" max="16138" width="21.25" style="254" customWidth="1"/>
    <col min="16139" max="16384" width="9.125" style="254"/>
  </cols>
  <sheetData>
    <row r="1" spans="1:10" ht="36.75" customHeight="1" x14ac:dyDescent="0.2">
      <c r="A1" s="668" t="s">
        <v>3518</v>
      </c>
      <c r="B1" s="668"/>
      <c r="C1" s="668"/>
      <c r="D1" s="668"/>
      <c r="E1" s="668"/>
      <c r="F1" s="668"/>
      <c r="G1" s="668"/>
      <c r="H1" s="668"/>
      <c r="I1" s="668"/>
      <c r="J1" s="668"/>
    </row>
    <row r="2" spans="1:10" ht="18.75" customHeight="1" x14ac:dyDescent="0.2">
      <c r="A2" s="637" t="s">
        <v>3567</v>
      </c>
      <c r="B2" s="637"/>
      <c r="C2" s="637"/>
      <c r="D2" s="637"/>
      <c r="E2" s="637"/>
      <c r="F2" s="637"/>
      <c r="G2" s="637"/>
      <c r="H2" s="637"/>
      <c r="I2" s="637"/>
      <c r="J2" s="637"/>
    </row>
    <row r="3" spans="1:10" s="255" customFormat="1" ht="83.25" customHeight="1" x14ac:dyDescent="0.2">
      <c r="A3" s="589" t="s">
        <v>266</v>
      </c>
      <c r="B3" s="670" t="s">
        <v>117</v>
      </c>
      <c r="C3" s="686" t="s">
        <v>2291</v>
      </c>
      <c r="D3" s="687"/>
      <c r="E3" s="686" t="s">
        <v>2292</v>
      </c>
      <c r="F3" s="687"/>
      <c r="G3" s="686" t="s">
        <v>2293</v>
      </c>
      <c r="H3" s="687"/>
      <c r="I3" s="279" t="s">
        <v>2294</v>
      </c>
      <c r="J3" s="279" t="s">
        <v>2295</v>
      </c>
    </row>
    <row r="4" spans="1:10" s="255" customFormat="1" ht="40.5" customHeight="1" x14ac:dyDescent="0.2">
      <c r="A4" s="590"/>
      <c r="B4" s="670"/>
      <c r="C4" s="280" t="s">
        <v>2296</v>
      </c>
      <c r="D4" s="280" t="s">
        <v>2297</v>
      </c>
      <c r="E4" s="280" t="s">
        <v>2298</v>
      </c>
      <c r="F4" s="280" t="s">
        <v>2297</v>
      </c>
      <c r="G4" s="280" t="s">
        <v>2298</v>
      </c>
      <c r="H4" s="280" t="s">
        <v>2297</v>
      </c>
      <c r="I4" s="281"/>
      <c r="J4" s="281"/>
    </row>
    <row r="5" spans="1:10" s="384" customFormat="1" x14ac:dyDescent="0.2">
      <c r="A5" s="492">
        <v>1</v>
      </c>
      <c r="B5" s="493" t="s">
        <v>2299</v>
      </c>
      <c r="C5" s="494">
        <f t="shared" ref="C5:H5" si="0">SUM(C6,C8,C14,C16,C23,C26,C28,C30,C33,B39,B39,C39,C44)</f>
        <v>700</v>
      </c>
      <c r="D5" s="494">
        <f t="shared" si="0"/>
        <v>3283</v>
      </c>
      <c r="E5" s="494">
        <f t="shared" si="0"/>
        <v>1098</v>
      </c>
      <c r="F5" s="494">
        <f t="shared" si="0"/>
        <v>1132</v>
      </c>
      <c r="G5" s="494">
        <f t="shared" si="0"/>
        <v>1268</v>
      </c>
      <c r="H5" s="494">
        <f t="shared" si="0"/>
        <v>1568</v>
      </c>
      <c r="I5" s="494"/>
      <c r="J5" s="494"/>
    </row>
    <row r="6" spans="1:10" s="384" customFormat="1" hidden="1" x14ac:dyDescent="0.2">
      <c r="A6" s="495">
        <v>1</v>
      </c>
      <c r="B6" s="496" t="s">
        <v>2300</v>
      </c>
      <c r="C6" s="497">
        <v>4</v>
      </c>
      <c r="D6" s="497">
        <v>15</v>
      </c>
      <c r="E6" s="497">
        <v>0</v>
      </c>
      <c r="F6" s="497">
        <v>0</v>
      </c>
      <c r="G6" s="497">
        <v>4</v>
      </c>
      <c r="H6" s="497">
        <v>15</v>
      </c>
      <c r="I6" s="496"/>
      <c r="J6" s="496"/>
    </row>
    <row r="7" spans="1:10" s="384" customFormat="1" hidden="1" x14ac:dyDescent="0.2">
      <c r="A7" s="498"/>
      <c r="B7" s="499"/>
      <c r="C7" s="500">
        <v>4</v>
      </c>
      <c r="D7" s="500">
        <v>15</v>
      </c>
      <c r="E7" s="500"/>
      <c r="F7" s="500"/>
      <c r="G7" s="500">
        <v>4</v>
      </c>
      <c r="H7" s="501">
        <v>15</v>
      </c>
      <c r="I7" s="502" t="s">
        <v>538</v>
      </c>
      <c r="J7" s="499" t="s">
        <v>502</v>
      </c>
    </row>
    <row r="8" spans="1:10" s="384" customFormat="1" hidden="1" x14ac:dyDescent="0.2">
      <c r="A8" s="495">
        <v>2</v>
      </c>
      <c r="B8" s="496" t="s">
        <v>501</v>
      </c>
      <c r="C8" s="497">
        <v>55</v>
      </c>
      <c r="D8" s="497">
        <v>234</v>
      </c>
      <c r="E8" s="497">
        <v>0</v>
      </c>
      <c r="F8" s="497">
        <v>0</v>
      </c>
      <c r="G8" s="497">
        <v>55</v>
      </c>
      <c r="H8" s="497">
        <v>234</v>
      </c>
      <c r="I8" s="496"/>
      <c r="J8" s="496"/>
    </row>
    <row r="9" spans="1:10" s="384" customFormat="1" ht="47.25" hidden="1" x14ac:dyDescent="0.2">
      <c r="A9" s="498"/>
      <c r="B9" s="499" t="s">
        <v>2957</v>
      </c>
      <c r="C9" s="500">
        <v>7</v>
      </c>
      <c r="D9" s="500">
        <v>33</v>
      </c>
      <c r="E9" s="500"/>
      <c r="F9" s="500"/>
      <c r="G9" s="500">
        <v>7</v>
      </c>
      <c r="H9" s="500">
        <v>33</v>
      </c>
      <c r="I9" s="499" t="s">
        <v>3360</v>
      </c>
      <c r="J9" s="499" t="s">
        <v>502</v>
      </c>
    </row>
    <row r="10" spans="1:10" s="384" customFormat="1" hidden="1" x14ac:dyDescent="0.2">
      <c r="A10" s="498"/>
      <c r="B10" s="499" t="s">
        <v>2959</v>
      </c>
      <c r="C10" s="500">
        <v>1</v>
      </c>
      <c r="D10" s="500">
        <v>8</v>
      </c>
      <c r="E10" s="500"/>
      <c r="F10" s="500"/>
      <c r="G10" s="500">
        <v>1</v>
      </c>
      <c r="H10" s="501">
        <v>8</v>
      </c>
      <c r="I10" s="502" t="s">
        <v>538</v>
      </c>
      <c r="J10" s="499" t="s">
        <v>502</v>
      </c>
    </row>
    <row r="11" spans="1:10" s="384" customFormat="1" hidden="1" x14ac:dyDescent="0.2">
      <c r="A11" s="498"/>
      <c r="B11" s="499" t="s">
        <v>2961</v>
      </c>
      <c r="C11" s="500">
        <v>6</v>
      </c>
      <c r="D11" s="500">
        <v>32</v>
      </c>
      <c r="E11" s="500"/>
      <c r="F11" s="500"/>
      <c r="G11" s="500">
        <v>6</v>
      </c>
      <c r="H11" s="500">
        <v>32</v>
      </c>
      <c r="I11" s="499" t="s">
        <v>538</v>
      </c>
      <c r="J11" s="499" t="s">
        <v>502</v>
      </c>
    </row>
    <row r="12" spans="1:10" s="503" customFormat="1" hidden="1" x14ac:dyDescent="0.2">
      <c r="A12" s="498"/>
      <c r="B12" s="499" t="s">
        <v>2962</v>
      </c>
      <c r="C12" s="500">
        <v>37</v>
      </c>
      <c r="D12" s="500">
        <v>148</v>
      </c>
      <c r="E12" s="500"/>
      <c r="F12" s="500"/>
      <c r="G12" s="500">
        <v>37</v>
      </c>
      <c r="H12" s="500">
        <v>148</v>
      </c>
      <c r="I12" s="499" t="s">
        <v>538</v>
      </c>
      <c r="J12" s="499" t="s">
        <v>502</v>
      </c>
    </row>
    <row r="13" spans="1:10" s="384" customFormat="1" hidden="1" x14ac:dyDescent="0.2">
      <c r="A13" s="498"/>
      <c r="B13" s="499" t="s">
        <v>3361</v>
      </c>
      <c r="C13" s="500">
        <v>4</v>
      </c>
      <c r="D13" s="500">
        <v>13</v>
      </c>
      <c r="E13" s="500"/>
      <c r="F13" s="500"/>
      <c r="G13" s="500">
        <v>4</v>
      </c>
      <c r="H13" s="501">
        <v>13</v>
      </c>
      <c r="I13" s="502" t="s">
        <v>538</v>
      </c>
      <c r="J13" s="499" t="s">
        <v>502</v>
      </c>
    </row>
    <row r="14" spans="1:10" s="384" customFormat="1" hidden="1" x14ac:dyDescent="0.2">
      <c r="A14" s="495">
        <v>3</v>
      </c>
      <c r="B14" s="496" t="s">
        <v>526</v>
      </c>
      <c r="C14" s="497">
        <v>40</v>
      </c>
      <c r="D14" s="497">
        <v>160</v>
      </c>
      <c r="E14" s="497">
        <v>0</v>
      </c>
      <c r="F14" s="497">
        <v>0</v>
      </c>
      <c r="G14" s="497">
        <v>40</v>
      </c>
      <c r="H14" s="497">
        <v>160</v>
      </c>
      <c r="I14" s="496"/>
      <c r="J14" s="496"/>
    </row>
    <row r="15" spans="1:10" s="384" customFormat="1" hidden="1" x14ac:dyDescent="0.2">
      <c r="A15" s="498"/>
      <c r="B15" s="499"/>
      <c r="C15" s="500">
        <v>40</v>
      </c>
      <c r="D15" s="500">
        <v>160</v>
      </c>
      <c r="E15" s="500"/>
      <c r="F15" s="500"/>
      <c r="G15" s="500">
        <v>40</v>
      </c>
      <c r="H15" s="500">
        <v>160</v>
      </c>
      <c r="I15" s="499" t="s">
        <v>3362</v>
      </c>
      <c r="J15" s="499" t="s">
        <v>494</v>
      </c>
    </row>
    <row r="16" spans="1:10" s="384" customFormat="1" ht="31.5" hidden="1" x14ac:dyDescent="0.2">
      <c r="A16" s="495">
        <v>4</v>
      </c>
      <c r="B16" s="496" t="s">
        <v>537</v>
      </c>
      <c r="C16" s="497">
        <v>171</v>
      </c>
      <c r="D16" s="497">
        <v>715</v>
      </c>
      <c r="E16" s="497">
        <v>0</v>
      </c>
      <c r="F16" s="497">
        <v>0</v>
      </c>
      <c r="G16" s="497">
        <v>171</v>
      </c>
      <c r="H16" s="504">
        <v>715</v>
      </c>
      <c r="I16" s="505"/>
      <c r="J16" s="496" t="s">
        <v>2981</v>
      </c>
    </row>
    <row r="17" spans="1:10" s="384" customFormat="1" hidden="1" x14ac:dyDescent="0.2">
      <c r="A17" s="498"/>
      <c r="B17" s="499" t="s">
        <v>519</v>
      </c>
      <c r="C17" s="500">
        <v>12</v>
      </c>
      <c r="D17" s="500">
        <v>79</v>
      </c>
      <c r="E17" s="500"/>
      <c r="F17" s="500"/>
      <c r="G17" s="500">
        <v>12</v>
      </c>
      <c r="H17" s="500">
        <v>79</v>
      </c>
      <c r="I17" s="499" t="s">
        <v>538</v>
      </c>
      <c r="J17" s="499" t="s">
        <v>539</v>
      </c>
    </row>
    <row r="18" spans="1:10" s="384" customFormat="1" hidden="1" x14ac:dyDescent="0.2">
      <c r="A18" s="498"/>
      <c r="B18" s="499" t="s">
        <v>520</v>
      </c>
      <c r="C18" s="500">
        <v>33</v>
      </c>
      <c r="D18" s="500">
        <v>134</v>
      </c>
      <c r="E18" s="500"/>
      <c r="F18" s="500"/>
      <c r="G18" s="500">
        <v>33</v>
      </c>
      <c r="H18" s="500">
        <v>134</v>
      </c>
      <c r="I18" s="499" t="s">
        <v>538</v>
      </c>
      <c r="J18" s="499" t="s">
        <v>539</v>
      </c>
    </row>
    <row r="19" spans="1:10" s="384" customFormat="1" hidden="1" x14ac:dyDescent="0.2">
      <c r="A19" s="498"/>
      <c r="B19" s="499" t="s">
        <v>521</v>
      </c>
      <c r="C19" s="500">
        <v>7</v>
      </c>
      <c r="D19" s="500">
        <v>9</v>
      </c>
      <c r="E19" s="500"/>
      <c r="F19" s="500"/>
      <c r="G19" s="500">
        <v>7</v>
      </c>
      <c r="H19" s="501">
        <v>9</v>
      </c>
      <c r="I19" s="502" t="s">
        <v>538</v>
      </c>
      <c r="J19" s="499" t="s">
        <v>539</v>
      </c>
    </row>
    <row r="20" spans="1:10" s="503" customFormat="1" hidden="1" x14ac:dyDescent="0.2">
      <c r="A20" s="498"/>
      <c r="B20" s="499" t="s">
        <v>522</v>
      </c>
      <c r="C20" s="500">
        <v>49</v>
      </c>
      <c r="D20" s="500">
        <v>205</v>
      </c>
      <c r="E20" s="500"/>
      <c r="F20" s="500"/>
      <c r="G20" s="500">
        <v>49</v>
      </c>
      <c r="H20" s="500">
        <v>205</v>
      </c>
      <c r="I20" s="499" t="s">
        <v>538</v>
      </c>
      <c r="J20" s="499" t="s">
        <v>539</v>
      </c>
    </row>
    <row r="21" spans="1:10" s="384" customFormat="1" hidden="1" x14ac:dyDescent="0.2">
      <c r="A21" s="498"/>
      <c r="B21" s="499" t="s">
        <v>540</v>
      </c>
      <c r="C21" s="500">
        <v>3</v>
      </c>
      <c r="D21" s="500">
        <v>15</v>
      </c>
      <c r="E21" s="500"/>
      <c r="F21" s="500"/>
      <c r="G21" s="500">
        <v>3</v>
      </c>
      <c r="H21" s="500">
        <v>15</v>
      </c>
      <c r="I21" s="499" t="s">
        <v>538</v>
      </c>
      <c r="J21" s="499" t="s">
        <v>539</v>
      </c>
    </row>
    <row r="22" spans="1:10" s="384" customFormat="1" hidden="1" x14ac:dyDescent="0.2">
      <c r="A22" s="498"/>
      <c r="B22" s="499" t="s">
        <v>541</v>
      </c>
      <c r="C22" s="500">
        <v>67</v>
      </c>
      <c r="D22" s="500">
        <v>273</v>
      </c>
      <c r="E22" s="500"/>
      <c r="F22" s="500"/>
      <c r="G22" s="500">
        <v>67</v>
      </c>
      <c r="H22" s="501">
        <v>273</v>
      </c>
      <c r="I22" s="502" t="s">
        <v>538</v>
      </c>
      <c r="J22" s="499" t="s">
        <v>539</v>
      </c>
    </row>
    <row r="23" spans="1:10" s="384" customFormat="1" hidden="1" x14ac:dyDescent="0.2">
      <c r="A23" s="495">
        <v>5</v>
      </c>
      <c r="B23" s="496" t="s">
        <v>542</v>
      </c>
      <c r="C23" s="497">
        <v>59</v>
      </c>
      <c r="D23" s="497">
        <v>474</v>
      </c>
      <c r="E23" s="497">
        <v>0</v>
      </c>
      <c r="F23" s="497">
        <v>0</v>
      </c>
      <c r="G23" s="497">
        <v>0</v>
      </c>
      <c r="H23" s="497">
        <v>0</v>
      </c>
      <c r="I23" s="496"/>
      <c r="J23" s="496"/>
    </row>
    <row r="24" spans="1:10" s="384" customFormat="1" hidden="1" x14ac:dyDescent="0.2">
      <c r="A24" s="498"/>
      <c r="B24" s="499" t="s">
        <v>541</v>
      </c>
      <c r="C24" s="500">
        <v>59</v>
      </c>
      <c r="D24" s="500">
        <v>474</v>
      </c>
      <c r="E24" s="500"/>
      <c r="F24" s="500"/>
      <c r="G24" s="500"/>
      <c r="H24" s="500"/>
      <c r="I24" s="499" t="s">
        <v>538</v>
      </c>
      <c r="J24" s="499" t="s">
        <v>494</v>
      </c>
    </row>
    <row r="25" spans="1:10" s="384" customFormat="1" hidden="1" x14ac:dyDescent="0.2">
      <c r="A25" s="498"/>
      <c r="B25" s="499"/>
      <c r="C25" s="500"/>
      <c r="D25" s="500"/>
      <c r="E25" s="500"/>
      <c r="F25" s="500"/>
      <c r="G25" s="500"/>
      <c r="H25" s="501"/>
      <c r="I25" s="502"/>
      <c r="J25" s="499"/>
    </row>
    <row r="26" spans="1:10" s="384" customFormat="1" hidden="1" x14ac:dyDescent="0.2">
      <c r="A26" s="495">
        <v>6</v>
      </c>
      <c r="B26" s="496" t="s">
        <v>556</v>
      </c>
      <c r="C26" s="497">
        <v>2</v>
      </c>
      <c r="D26" s="497">
        <v>8</v>
      </c>
      <c r="E26" s="497">
        <v>0</v>
      </c>
      <c r="F26" s="497">
        <v>0</v>
      </c>
      <c r="G26" s="497">
        <v>2</v>
      </c>
      <c r="H26" s="497">
        <v>8</v>
      </c>
      <c r="I26" s="496"/>
      <c r="J26" s="496"/>
    </row>
    <row r="27" spans="1:10" s="384" customFormat="1" hidden="1" x14ac:dyDescent="0.2">
      <c r="A27" s="498"/>
      <c r="B27" s="499"/>
      <c r="C27" s="500">
        <v>2</v>
      </c>
      <c r="D27" s="500">
        <v>8</v>
      </c>
      <c r="E27" s="500"/>
      <c r="F27" s="500"/>
      <c r="G27" s="500">
        <v>2</v>
      </c>
      <c r="H27" s="500">
        <v>8</v>
      </c>
      <c r="I27" s="499" t="s">
        <v>557</v>
      </c>
      <c r="J27" s="499" t="s">
        <v>2986</v>
      </c>
    </row>
    <row r="28" spans="1:10" s="384" customFormat="1" hidden="1" x14ac:dyDescent="0.2">
      <c r="A28" s="495">
        <v>7</v>
      </c>
      <c r="B28" s="496" t="s">
        <v>1562</v>
      </c>
      <c r="C28" s="497">
        <v>3</v>
      </c>
      <c r="D28" s="497">
        <v>11</v>
      </c>
      <c r="E28" s="497">
        <v>0</v>
      </c>
      <c r="F28" s="497">
        <v>0</v>
      </c>
      <c r="G28" s="497">
        <v>3</v>
      </c>
      <c r="H28" s="504">
        <v>11</v>
      </c>
      <c r="I28" s="505" t="s">
        <v>538</v>
      </c>
      <c r="J28" s="496" t="s">
        <v>494</v>
      </c>
    </row>
    <row r="29" spans="1:10" s="384" customFormat="1" ht="31.5" hidden="1" x14ac:dyDescent="0.2">
      <c r="A29" s="498"/>
      <c r="B29" s="499"/>
      <c r="C29" s="500">
        <v>3</v>
      </c>
      <c r="D29" s="500">
        <v>11</v>
      </c>
      <c r="E29" s="500"/>
      <c r="F29" s="500"/>
      <c r="G29" s="500">
        <v>3</v>
      </c>
      <c r="H29" s="500">
        <v>11</v>
      </c>
      <c r="I29" s="499" t="s">
        <v>3011</v>
      </c>
      <c r="J29" s="499" t="s">
        <v>494</v>
      </c>
    </row>
    <row r="30" spans="1:10" s="384" customFormat="1" hidden="1" x14ac:dyDescent="0.2">
      <c r="A30" s="495">
        <v>8</v>
      </c>
      <c r="B30" s="496" t="s">
        <v>575</v>
      </c>
      <c r="C30" s="497">
        <v>13</v>
      </c>
      <c r="D30" s="497">
        <v>46</v>
      </c>
      <c r="E30" s="497">
        <v>0</v>
      </c>
      <c r="F30" s="497">
        <v>0</v>
      </c>
      <c r="G30" s="497">
        <v>13</v>
      </c>
      <c r="H30" s="497">
        <v>46</v>
      </c>
      <c r="I30" s="496"/>
      <c r="J30" s="496"/>
    </row>
    <row r="31" spans="1:10" s="503" customFormat="1" hidden="1" x14ac:dyDescent="0.2">
      <c r="A31" s="498"/>
      <c r="B31" s="499"/>
      <c r="C31" s="500">
        <v>13</v>
      </c>
      <c r="D31" s="500">
        <v>46</v>
      </c>
      <c r="E31" s="500"/>
      <c r="F31" s="500"/>
      <c r="G31" s="500">
        <v>13</v>
      </c>
      <c r="H31" s="501">
        <v>46</v>
      </c>
      <c r="I31" s="502" t="s">
        <v>538</v>
      </c>
      <c r="J31" s="499" t="s">
        <v>3015</v>
      </c>
    </row>
    <row r="32" spans="1:10" s="384" customFormat="1" hidden="1" x14ac:dyDescent="0.2">
      <c r="A32" s="498"/>
      <c r="B32" s="499"/>
      <c r="C32" s="500"/>
      <c r="D32" s="500"/>
      <c r="E32" s="500"/>
      <c r="F32" s="500"/>
      <c r="G32" s="500"/>
      <c r="H32" s="500"/>
      <c r="I32" s="499"/>
      <c r="J32" s="499"/>
    </row>
    <row r="33" spans="1:10" s="384" customFormat="1" hidden="1" x14ac:dyDescent="0.2">
      <c r="A33" s="506">
        <v>9</v>
      </c>
      <c r="B33" s="426" t="s">
        <v>2387</v>
      </c>
      <c r="C33" s="427">
        <v>249</v>
      </c>
      <c r="D33" s="427">
        <v>912</v>
      </c>
      <c r="E33" s="427">
        <v>143</v>
      </c>
      <c r="F33" s="427">
        <v>533</v>
      </c>
      <c r="G33" s="427">
        <v>106</v>
      </c>
      <c r="H33" s="427">
        <v>379</v>
      </c>
      <c r="I33" s="426"/>
      <c r="J33" s="426"/>
    </row>
    <row r="34" spans="1:10" s="384" customFormat="1" hidden="1" x14ac:dyDescent="0.2">
      <c r="A34" s="455"/>
      <c r="B34" s="429" t="s">
        <v>3016</v>
      </c>
      <c r="C34" s="430">
        <v>43</v>
      </c>
      <c r="D34" s="430">
        <v>128</v>
      </c>
      <c r="E34" s="430">
        <v>25</v>
      </c>
      <c r="F34" s="430">
        <v>73</v>
      </c>
      <c r="G34" s="430">
        <v>18</v>
      </c>
      <c r="H34" s="507">
        <v>55</v>
      </c>
      <c r="I34" s="443" t="s">
        <v>562</v>
      </c>
      <c r="J34" s="429" t="s">
        <v>494</v>
      </c>
    </row>
    <row r="35" spans="1:10" s="384" customFormat="1" hidden="1" x14ac:dyDescent="0.2">
      <c r="A35" s="455"/>
      <c r="B35" s="429" t="s">
        <v>3017</v>
      </c>
      <c r="C35" s="430">
        <v>75</v>
      </c>
      <c r="D35" s="430">
        <v>276</v>
      </c>
      <c r="E35" s="430">
        <v>44</v>
      </c>
      <c r="F35" s="430">
        <v>161</v>
      </c>
      <c r="G35" s="430">
        <v>31</v>
      </c>
      <c r="H35" s="430">
        <v>115</v>
      </c>
      <c r="I35" s="429" t="s">
        <v>3018</v>
      </c>
      <c r="J35" s="429" t="s">
        <v>3019</v>
      </c>
    </row>
    <row r="36" spans="1:10" s="384" customFormat="1" hidden="1" x14ac:dyDescent="0.2">
      <c r="A36" s="455"/>
      <c r="B36" s="429" t="s">
        <v>3363</v>
      </c>
      <c r="C36" s="430">
        <v>49</v>
      </c>
      <c r="D36" s="430">
        <v>187</v>
      </c>
      <c r="E36" s="430">
        <v>27</v>
      </c>
      <c r="F36" s="430">
        <v>104</v>
      </c>
      <c r="G36" s="430">
        <v>22</v>
      </c>
      <c r="H36" s="430">
        <v>83</v>
      </c>
      <c r="I36" s="429" t="s">
        <v>3018</v>
      </c>
      <c r="J36" s="429" t="s">
        <v>494</v>
      </c>
    </row>
    <row r="37" spans="1:10" s="384" customFormat="1" hidden="1" x14ac:dyDescent="0.2">
      <c r="A37" s="455"/>
      <c r="B37" s="429" t="s">
        <v>578</v>
      </c>
      <c r="C37" s="430">
        <v>18</v>
      </c>
      <c r="D37" s="430">
        <v>72</v>
      </c>
      <c r="E37" s="430">
        <v>11</v>
      </c>
      <c r="F37" s="430">
        <v>46</v>
      </c>
      <c r="G37" s="430">
        <v>7</v>
      </c>
      <c r="H37" s="507">
        <v>26</v>
      </c>
      <c r="I37" s="443" t="s">
        <v>579</v>
      </c>
      <c r="J37" s="429" t="s">
        <v>494</v>
      </c>
    </row>
    <row r="38" spans="1:10" s="384" customFormat="1" hidden="1" x14ac:dyDescent="0.2">
      <c r="A38" s="455"/>
      <c r="B38" s="429" t="s">
        <v>580</v>
      </c>
      <c r="C38" s="430">
        <v>64</v>
      </c>
      <c r="D38" s="430">
        <v>249</v>
      </c>
      <c r="E38" s="430">
        <v>36</v>
      </c>
      <c r="F38" s="430">
        <v>149</v>
      </c>
      <c r="G38" s="430">
        <v>28</v>
      </c>
      <c r="H38" s="430">
        <v>100</v>
      </c>
      <c r="I38" s="429" t="s">
        <v>3018</v>
      </c>
      <c r="J38" s="429" t="s">
        <v>494</v>
      </c>
    </row>
    <row r="39" spans="1:10" s="384" customFormat="1" hidden="1" x14ac:dyDescent="0.2">
      <c r="A39" s="506">
        <v>10</v>
      </c>
      <c r="B39" s="426" t="s">
        <v>583</v>
      </c>
      <c r="C39" s="427">
        <v>81</v>
      </c>
      <c r="D39" s="427">
        <v>437</v>
      </c>
      <c r="E39" s="427">
        <v>81</v>
      </c>
      <c r="F39" s="427">
        <v>437</v>
      </c>
      <c r="G39" s="427">
        <v>0</v>
      </c>
      <c r="H39" s="427">
        <v>0</v>
      </c>
      <c r="I39" s="426"/>
      <c r="J39" s="426"/>
    </row>
    <row r="40" spans="1:10" s="384" customFormat="1" hidden="1" x14ac:dyDescent="0.2">
      <c r="A40" s="455"/>
      <c r="B40" s="429" t="s">
        <v>520</v>
      </c>
      <c r="C40" s="430">
        <v>47</v>
      </c>
      <c r="D40" s="430">
        <v>246</v>
      </c>
      <c r="E40" s="430">
        <v>47</v>
      </c>
      <c r="F40" s="430">
        <v>246</v>
      </c>
      <c r="G40" s="430"/>
      <c r="H40" s="507"/>
      <c r="I40" s="443" t="s">
        <v>3018</v>
      </c>
      <c r="J40" s="429" t="s">
        <v>2986</v>
      </c>
    </row>
    <row r="41" spans="1:10" s="503" customFormat="1" hidden="1" x14ac:dyDescent="0.2">
      <c r="A41" s="455"/>
      <c r="B41" s="429" t="s">
        <v>521</v>
      </c>
      <c r="C41" s="430">
        <v>4</v>
      </c>
      <c r="D41" s="430">
        <v>20</v>
      </c>
      <c r="E41" s="430">
        <v>4</v>
      </c>
      <c r="F41" s="430">
        <v>20</v>
      </c>
      <c r="G41" s="430"/>
      <c r="H41" s="430"/>
      <c r="I41" s="429" t="s">
        <v>3018</v>
      </c>
      <c r="J41" s="429" t="s">
        <v>2986</v>
      </c>
    </row>
    <row r="42" spans="1:10" s="384" customFormat="1" hidden="1" x14ac:dyDescent="0.2">
      <c r="A42" s="455"/>
      <c r="B42" s="429" t="s">
        <v>522</v>
      </c>
      <c r="C42" s="430">
        <v>10</v>
      </c>
      <c r="D42" s="430">
        <v>56</v>
      </c>
      <c r="E42" s="430">
        <v>10</v>
      </c>
      <c r="F42" s="430">
        <v>56</v>
      </c>
      <c r="G42" s="430"/>
      <c r="H42" s="430"/>
      <c r="I42" s="429" t="s">
        <v>3018</v>
      </c>
      <c r="J42" s="429" t="s">
        <v>2986</v>
      </c>
    </row>
    <row r="43" spans="1:10" s="384" customFormat="1" hidden="1" x14ac:dyDescent="0.2">
      <c r="A43" s="455"/>
      <c r="B43" s="429" t="s">
        <v>540</v>
      </c>
      <c r="C43" s="430">
        <v>20</v>
      </c>
      <c r="D43" s="430">
        <v>115</v>
      </c>
      <c r="E43" s="430">
        <v>20</v>
      </c>
      <c r="F43" s="430">
        <v>115</v>
      </c>
      <c r="G43" s="430"/>
      <c r="H43" s="507"/>
      <c r="I43" s="443" t="s">
        <v>3018</v>
      </c>
      <c r="J43" s="429" t="s">
        <v>2986</v>
      </c>
    </row>
    <row r="44" spans="1:10" s="384" customFormat="1" hidden="1" x14ac:dyDescent="0.2">
      <c r="A44" s="506">
        <v>11</v>
      </c>
      <c r="B44" s="426" t="s">
        <v>590</v>
      </c>
      <c r="C44" s="427">
        <v>23</v>
      </c>
      <c r="D44" s="427">
        <v>109</v>
      </c>
      <c r="E44" s="427">
        <v>0</v>
      </c>
      <c r="F44" s="427">
        <v>0</v>
      </c>
      <c r="G44" s="427">
        <v>0</v>
      </c>
      <c r="H44" s="427">
        <v>0</v>
      </c>
      <c r="I44" s="426"/>
      <c r="J44" s="426"/>
    </row>
    <row r="45" spans="1:10" s="384" customFormat="1" hidden="1" x14ac:dyDescent="0.2">
      <c r="A45" s="455"/>
      <c r="B45" s="429" t="s">
        <v>482</v>
      </c>
      <c r="C45" s="430">
        <v>8</v>
      </c>
      <c r="D45" s="430">
        <v>43</v>
      </c>
      <c r="E45" s="430"/>
      <c r="F45" s="430"/>
      <c r="G45" s="430"/>
      <c r="H45" s="430"/>
      <c r="I45" s="429" t="s">
        <v>538</v>
      </c>
      <c r="J45" s="429" t="s">
        <v>2986</v>
      </c>
    </row>
    <row r="46" spans="1:10" s="384" customFormat="1" hidden="1" x14ac:dyDescent="0.2">
      <c r="A46" s="455"/>
      <c r="B46" s="429" t="s">
        <v>484</v>
      </c>
      <c r="C46" s="430">
        <v>15</v>
      </c>
      <c r="D46" s="430">
        <v>66</v>
      </c>
      <c r="E46" s="430"/>
      <c r="F46" s="430"/>
      <c r="G46" s="430"/>
      <c r="H46" s="507"/>
      <c r="I46" s="443" t="s">
        <v>538</v>
      </c>
      <c r="J46" s="429" t="s">
        <v>2986</v>
      </c>
    </row>
    <row r="47" spans="1:10" s="384" customFormat="1" x14ac:dyDescent="0.2">
      <c r="A47" s="432">
        <v>2</v>
      </c>
      <c r="B47" s="433" t="s">
        <v>2410</v>
      </c>
      <c r="C47" s="434">
        <f t="shared" ref="C47:H47" si="1">SUM(C48,C52,C60,C62,C64,C68)</f>
        <v>153</v>
      </c>
      <c r="D47" s="434">
        <f t="shared" si="1"/>
        <v>618</v>
      </c>
      <c r="E47" s="434">
        <f t="shared" si="1"/>
        <v>177</v>
      </c>
      <c r="F47" s="434">
        <f t="shared" si="1"/>
        <v>618</v>
      </c>
      <c r="G47" s="434">
        <f t="shared" si="1"/>
        <v>0</v>
      </c>
      <c r="H47" s="434">
        <f t="shared" si="1"/>
        <v>0</v>
      </c>
      <c r="I47" s="433"/>
      <c r="J47" s="433"/>
    </row>
    <row r="48" spans="1:10" s="384" customFormat="1" hidden="1" x14ac:dyDescent="0.25">
      <c r="A48" s="508">
        <v>1</v>
      </c>
      <c r="B48" s="436" t="s">
        <v>1058</v>
      </c>
      <c r="C48" s="437">
        <f>C49+C50+C51</f>
        <v>32</v>
      </c>
      <c r="D48" s="437">
        <f>D49+D50+D51</f>
        <v>133</v>
      </c>
      <c r="E48" s="437">
        <v>32</v>
      </c>
      <c r="F48" s="437">
        <f>F49+F50+F51</f>
        <v>133</v>
      </c>
      <c r="G48" s="437">
        <v>0</v>
      </c>
      <c r="H48" s="437">
        <v>0</v>
      </c>
      <c r="I48" s="436"/>
      <c r="J48" s="436"/>
    </row>
    <row r="49" spans="1:10" s="384" customFormat="1" hidden="1" x14ac:dyDescent="0.25">
      <c r="A49" s="509"/>
      <c r="B49" s="439" t="s">
        <v>2415</v>
      </c>
      <c r="C49" s="440">
        <v>14</v>
      </c>
      <c r="D49" s="440">
        <v>57</v>
      </c>
      <c r="E49" s="440">
        <v>14</v>
      </c>
      <c r="F49" s="440">
        <v>57</v>
      </c>
      <c r="G49" s="440"/>
      <c r="H49" s="440"/>
      <c r="I49" s="439" t="s">
        <v>1072</v>
      </c>
      <c r="J49" s="439" t="s">
        <v>320</v>
      </c>
    </row>
    <row r="50" spans="1:10" s="384" customFormat="1" hidden="1" x14ac:dyDescent="0.25">
      <c r="A50" s="509"/>
      <c r="B50" s="439" t="s">
        <v>3364</v>
      </c>
      <c r="C50" s="440">
        <v>1</v>
      </c>
      <c r="D50" s="440">
        <v>4</v>
      </c>
      <c r="E50" s="440">
        <v>1</v>
      </c>
      <c r="F50" s="440">
        <v>4</v>
      </c>
      <c r="G50" s="440"/>
      <c r="H50" s="440"/>
      <c r="I50" s="439" t="s">
        <v>1072</v>
      </c>
      <c r="J50" s="439" t="s">
        <v>320</v>
      </c>
    </row>
    <row r="51" spans="1:10" s="503" customFormat="1" hidden="1" x14ac:dyDescent="0.25">
      <c r="A51" s="509"/>
      <c r="B51" s="439" t="s">
        <v>1069</v>
      </c>
      <c r="C51" s="440">
        <v>17</v>
      </c>
      <c r="D51" s="440">
        <v>72</v>
      </c>
      <c r="E51" s="440">
        <v>8</v>
      </c>
      <c r="F51" s="440">
        <v>72</v>
      </c>
      <c r="G51" s="440"/>
      <c r="H51" s="440"/>
      <c r="I51" s="439" t="s">
        <v>1072</v>
      </c>
      <c r="J51" s="439" t="s">
        <v>320</v>
      </c>
    </row>
    <row r="52" spans="1:10" s="384" customFormat="1" hidden="1" x14ac:dyDescent="0.25">
      <c r="A52" s="508">
        <v>2</v>
      </c>
      <c r="B52" s="436" t="s">
        <v>1047</v>
      </c>
      <c r="C52" s="437">
        <f>SUM(C53:C59)</f>
        <v>38</v>
      </c>
      <c r="D52" s="437">
        <f>SUM(D53:D59)</f>
        <v>152</v>
      </c>
      <c r="E52" s="437">
        <f>SUM(E53:E59)</f>
        <v>38</v>
      </c>
      <c r="F52" s="437">
        <f>SUM(F53:F59)</f>
        <v>152</v>
      </c>
      <c r="G52" s="437"/>
      <c r="H52" s="437"/>
      <c r="I52" s="436"/>
      <c r="J52" s="436"/>
    </row>
    <row r="53" spans="1:10" s="384" customFormat="1" hidden="1" x14ac:dyDescent="0.25">
      <c r="A53" s="509"/>
      <c r="B53" s="439" t="s">
        <v>1048</v>
      </c>
      <c r="C53" s="440">
        <v>4</v>
      </c>
      <c r="D53" s="440">
        <v>12</v>
      </c>
      <c r="E53" s="440">
        <v>4</v>
      </c>
      <c r="F53" s="440">
        <v>12</v>
      </c>
      <c r="G53" s="440"/>
      <c r="H53" s="440"/>
      <c r="I53" s="439" t="s">
        <v>1072</v>
      </c>
      <c r="J53" s="439" t="s">
        <v>3365</v>
      </c>
    </row>
    <row r="54" spans="1:10" s="384" customFormat="1" hidden="1" x14ac:dyDescent="0.25">
      <c r="A54" s="509"/>
      <c r="B54" s="439" t="s">
        <v>1049</v>
      </c>
      <c r="C54" s="440">
        <v>3</v>
      </c>
      <c r="D54" s="440">
        <v>7</v>
      </c>
      <c r="E54" s="440">
        <v>3</v>
      </c>
      <c r="F54" s="440">
        <v>7</v>
      </c>
      <c r="G54" s="440"/>
      <c r="H54" s="440"/>
      <c r="I54" s="439" t="s">
        <v>1072</v>
      </c>
      <c r="J54" s="439" t="s">
        <v>3365</v>
      </c>
    </row>
    <row r="55" spans="1:10" s="384" customFormat="1" hidden="1" x14ac:dyDescent="0.25">
      <c r="A55" s="509"/>
      <c r="B55" s="439" t="s">
        <v>1050</v>
      </c>
      <c r="C55" s="440">
        <v>7</v>
      </c>
      <c r="D55" s="440">
        <v>33</v>
      </c>
      <c r="E55" s="440">
        <v>7</v>
      </c>
      <c r="F55" s="440">
        <v>33</v>
      </c>
      <c r="G55" s="440"/>
      <c r="H55" s="440"/>
      <c r="I55" s="439" t="s">
        <v>3366</v>
      </c>
      <c r="J55" s="439" t="s">
        <v>3365</v>
      </c>
    </row>
    <row r="56" spans="1:10" s="384" customFormat="1" hidden="1" x14ac:dyDescent="0.25">
      <c r="A56" s="509"/>
      <c r="B56" s="439" t="s">
        <v>1051</v>
      </c>
      <c r="C56" s="440">
        <v>14</v>
      </c>
      <c r="D56" s="440">
        <v>64</v>
      </c>
      <c r="E56" s="440">
        <v>14</v>
      </c>
      <c r="F56" s="440">
        <v>64</v>
      </c>
      <c r="G56" s="440"/>
      <c r="H56" s="440"/>
      <c r="I56" s="439" t="s">
        <v>3367</v>
      </c>
      <c r="J56" s="439" t="s">
        <v>3365</v>
      </c>
    </row>
    <row r="57" spans="1:10" s="384" customFormat="1" hidden="1" x14ac:dyDescent="0.25">
      <c r="A57" s="509"/>
      <c r="B57" s="439" t="s">
        <v>1053</v>
      </c>
      <c r="C57" s="440">
        <v>4</v>
      </c>
      <c r="D57" s="440">
        <v>16</v>
      </c>
      <c r="E57" s="440">
        <v>4</v>
      </c>
      <c r="F57" s="440">
        <v>16</v>
      </c>
      <c r="G57" s="440"/>
      <c r="H57" s="440"/>
      <c r="I57" s="439" t="s">
        <v>3368</v>
      </c>
      <c r="J57" s="439" t="s">
        <v>3365</v>
      </c>
    </row>
    <row r="58" spans="1:10" s="503" customFormat="1" hidden="1" x14ac:dyDescent="0.25">
      <c r="A58" s="509"/>
      <c r="B58" s="439" t="s">
        <v>2456</v>
      </c>
      <c r="C58" s="440">
        <v>2</v>
      </c>
      <c r="D58" s="440">
        <v>8</v>
      </c>
      <c r="E58" s="440">
        <v>2</v>
      </c>
      <c r="F58" s="440">
        <v>8</v>
      </c>
      <c r="G58" s="440"/>
      <c r="H58" s="440"/>
      <c r="I58" s="439" t="s">
        <v>3369</v>
      </c>
      <c r="J58" s="439" t="s">
        <v>3365</v>
      </c>
    </row>
    <row r="59" spans="1:10" s="384" customFormat="1" hidden="1" x14ac:dyDescent="0.25">
      <c r="A59" s="509"/>
      <c r="B59" s="439" t="s">
        <v>2457</v>
      </c>
      <c r="C59" s="440">
        <v>4</v>
      </c>
      <c r="D59" s="440">
        <v>12</v>
      </c>
      <c r="E59" s="440">
        <v>4</v>
      </c>
      <c r="F59" s="440">
        <v>12</v>
      </c>
      <c r="G59" s="440"/>
      <c r="H59" s="440"/>
      <c r="I59" s="439" t="s">
        <v>1072</v>
      </c>
      <c r="J59" s="439" t="s">
        <v>3365</v>
      </c>
    </row>
    <row r="60" spans="1:10" s="384" customFormat="1" hidden="1" x14ac:dyDescent="0.25">
      <c r="A60" s="508">
        <v>3</v>
      </c>
      <c r="B60" s="436" t="s">
        <v>1102</v>
      </c>
      <c r="C60" s="437">
        <v>9</v>
      </c>
      <c r="D60" s="437">
        <v>33</v>
      </c>
      <c r="E60" s="437">
        <v>33</v>
      </c>
      <c r="F60" s="437">
        <v>33</v>
      </c>
      <c r="G60" s="437"/>
      <c r="H60" s="437"/>
      <c r="I60" s="436"/>
      <c r="J60" s="436"/>
    </row>
    <row r="61" spans="1:10" s="384" customFormat="1" hidden="1" x14ac:dyDescent="0.25">
      <c r="A61" s="509"/>
      <c r="B61" s="439" t="s">
        <v>479</v>
      </c>
      <c r="C61" s="440">
        <v>9</v>
      </c>
      <c r="D61" s="440">
        <v>33</v>
      </c>
      <c r="E61" s="440">
        <v>9</v>
      </c>
      <c r="F61" s="440">
        <v>33</v>
      </c>
      <c r="G61" s="440"/>
      <c r="H61" s="440"/>
      <c r="I61" s="439" t="s">
        <v>1097</v>
      </c>
      <c r="J61" s="439" t="s">
        <v>320</v>
      </c>
    </row>
    <row r="62" spans="1:10" s="384" customFormat="1" hidden="1" x14ac:dyDescent="0.25">
      <c r="A62" s="508">
        <v>4</v>
      </c>
      <c r="B62" s="436" t="s">
        <v>1092</v>
      </c>
      <c r="C62" s="437">
        <f>C63</f>
        <v>6</v>
      </c>
      <c r="D62" s="437">
        <f>D63</f>
        <v>29</v>
      </c>
      <c r="E62" s="437">
        <f>E63</f>
        <v>6</v>
      </c>
      <c r="F62" s="437">
        <f>F63</f>
        <v>29</v>
      </c>
      <c r="G62" s="437"/>
      <c r="H62" s="437"/>
      <c r="I62" s="436"/>
      <c r="J62" s="436"/>
    </row>
    <row r="63" spans="1:10" s="384" customFormat="1" hidden="1" x14ac:dyDescent="0.25">
      <c r="A63" s="509"/>
      <c r="B63" s="439" t="s">
        <v>3370</v>
      </c>
      <c r="C63" s="440">
        <v>6</v>
      </c>
      <c r="D63" s="440">
        <v>29</v>
      </c>
      <c r="E63" s="440">
        <v>6</v>
      </c>
      <c r="F63" s="440">
        <v>29</v>
      </c>
      <c r="G63" s="440"/>
      <c r="H63" s="440"/>
      <c r="I63" s="439" t="s">
        <v>1097</v>
      </c>
      <c r="J63" s="439" t="s">
        <v>320</v>
      </c>
    </row>
    <row r="64" spans="1:10" s="384" customFormat="1" hidden="1" x14ac:dyDescent="0.25">
      <c r="A64" s="508">
        <v>5</v>
      </c>
      <c r="B64" s="436" t="s">
        <v>1111</v>
      </c>
      <c r="C64" s="437">
        <f>SUM(C65:C67)</f>
        <v>55</v>
      </c>
      <c r="D64" s="437">
        <f>SUM(D65:D67)</f>
        <v>208</v>
      </c>
      <c r="E64" s="437">
        <f>SUM(E65:E67)</f>
        <v>55</v>
      </c>
      <c r="F64" s="437">
        <f>SUM(F65:F67)</f>
        <v>208</v>
      </c>
      <c r="G64" s="437"/>
      <c r="H64" s="437"/>
      <c r="I64" s="436"/>
      <c r="J64" s="436"/>
    </row>
    <row r="65" spans="1:10" s="503" customFormat="1" hidden="1" x14ac:dyDescent="0.25">
      <c r="A65" s="509"/>
      <c r="B65" s="439" t="s">
        <v>3371</v>
      </c>
      <c r="C65" s="440">
        <v>20</v>
      </c>
      <c r="D65" s="440">
        <v>80</v>
      </c>
      <c r="E65" s="440">
        <v>20</v>
      </c>
      <c r="F65" s="440">
        <v>80</v>
      </c>
      <c r="G65" s="440"/>
      <c r="H65" s="440"/>
      <c r="I65" s="439" t="s">
        <v>1072</v>
      </c>
      <c r="J65" s="439" t="s">
        <v>320</v>
      </c>
    </row>
    <row r="66" spans="1:10" s="384" customFormat="1" hidden="1" x14ac:dyDescent="0.25">
      <c r="A66" s="509"/>
      <c r="B66" s="439" t="s">
        <v>1116</v>
      </c>
      <c r="C66" s="440">
        <v>20</v>
      </c>
      <c r="D66" s="440">
        <v>71</v>
      </c>
      <c r="E66" s="440">
        <v>20</v>
      </c>
      <c r="F66" s="440">
        <v>71</v>
      </c>
      <c r="G66" s="440"/>
      <c r="H66" s="440"/>
      <c r="I66" s="439" t="s">
        <v>1072</v>
      </c>
      <c r="J66" s="439" t="s">
        <v>320</v>
      </c>
    </row>
    <row r="67" spans="1:10" s="384" customFormat="1" hidden="1" x14ac:dyDescent="0.25">
      <c r="A67" s="509"/>
      <c r="B67" s="439" t="s">
        <v>1118</v>
      </c>
      <c r="C67" s="440">
        <v>15</v>
      </c>
      <c r="D67" s="440">
        <v>57</v>
      </c>
      <c r="E67" s="440">
        <v>15</v>
      </c>
      <c r="F67" s="440">
        <v>57</v>
      </c>
      <c r="G67" s="440"/>
      <c r="H67" s="440"/>
      <c r="I67" s="439" t="s">
        <v>1072</v>
      </c>
      <c r="J67" s="439" t="s">
        <v>320</v>
      </c>
    </row>
    <row r="68" spans="1:10" s="384" customFormat="1" hidden="1" x14ac:dyDescent="0.25">
      <c r="A68" s="508">
        <v>6</v>
      </c>
      <c r="B68" s="436" t="s">
        <v>1004</v>
      </c>
      <c r="C68" s="437">
        <f>SUM(C69:C70)</f>
        <v>13</v>
      </c>
      <c r="D68" s="437">
        <f>SUM(D69:D70)</f>
        <v>63</v>
      </c>
      <c r="E68" s="437">
        <f>SUM(E69:E70)</f>
        <v>13</v>
      </c>
      <c r="F68" s="437">
        <f>SUM(F69:F70)</f>
        <v>63</v>
      </c>
      <c r="G68" s="437"/>
      <c r="H68" s="437"/>
      <c r="I68" s="436"/>
      <c r="J68" s="436" t="s">
        <v>320</v>
      </c>
    </row>
    <row r="69" spans="1:10" s="384" customFormat="1" hidden="1" x14ac:dyDescent="0.25">
      <c r="A69" s="509"/>
      <c r="B69" s="439" t="s">
        <v>3372</v>
      </c>
      <c r="C69" s="440">
        <v>7</v>
      </c>
      <c r="D69" s="440">
        <v>42</v>
      </c>
      <c r="E69" s="440">
        <v>7</v>
      </c>
      <c r="F69" s="440">
        <v>42</v>
      </c>
      <c r="G69" s="440"/>
      <c r="H69" s="440"/>
      <c r="I69" s="439" t="s">
        <v>1097</v>
      </c>
      <c r="J69" s="439" t="s">
        <v>320</v>
      </c>
    </row>
    <row r="70" spans="1:10" s="384" customFormat="1" hidden="1" x14ac:dyDescent="0.25">
      <c r="A70" s="509"/>
      <c r="B70" s="439" t="s">
        <v>3373</v>
      </c>
      <c r="C70" s="440">
        <v>6</v>
      </c>
      <c r="D70" s="440">
        <v>21</v>
      </c>
      <c r="E70" s="440">
        <v>6</v>
      </c>
      <c r="F70" s="440">
        <v>21</v>
      </c>
      <c r="G70" s="440"/>
      <c r="H70" s="440"/>
      <c r="I70" s="439" t="s">
        <v>1097</v>
      </c>
      <c r="J70" s="439" t="s">
        <v>320</v>
      </c>
    </row>
    <row r="71" spans="1:10" s="384" customFormat="1" x14ac:dyDescent="0.2">
      <c r="A71" s="422">
        <v>3</v>
      </c>
      <c r="B71" s="423" t="s">
        <v>2484</v>
      </c>
      <c r="C71" s="424">
        <f t="shared" ref="C71:H71" si="2">SUM(C72:C83)</f>
        <v>854</v>
      </c>
      <c r="D71" s="424">
        <f t="shared" si="2"/>
        <v>3766</v>
      </c>
      <c r="E71" s="424">
        <f t="shared" si="2"/>
        <v>392</v>
      </c>
      <c r="F71" s="424">
        <f t="shared" si="2"/>
        <v>1810</v>
      </c>
      <c r="G71" s="424">
        <f t="shared" si="2"/>
        <v>462</v>
      </c>
      <c r="H71" s="424">
        <f t="shared" si="2"/>
        <v>1956</v>
      </c>
      <c r="I71" s="426"/>
      <c r="J71" s="426"/>
    </row>
    <row r="72" spans="1:10" s="384" customFormat="1" ht="31.5" hidden="1" x14ac:dyDescent="0.2">
      <c r="A72" s="510">
        <v>1</v>
      </c>
      <c r="B72" s="429" t="s">
        <v>457</v>
      </c>
      <c r="C72" s="430">
        <v>0</v>
      </c>
      <c r="D72" s="430">
        <v>0</v>
      </c>
      <c r="E72" s="430">
        <v>0</v>
      </c>
      <c r="F72" s="430">
        <v>0</v>
      </c>
      <c r="G72" s="430">
        <v>0</v>
      </c>
      <c r="H72" s="430">
        <v>0</v>
      </c>
      <c r="I72" s="443" t="s">
        <v>3374</v>
      </c>
      <c r="J72" s="443" t="s">
        <v>458</v>
      </c>
    </row>
    <row r="73" spans="1:10" s="384" customFormat="1" hidden="1" x14ac:dyDescent="0.2">
      <c r="A73" s="510">
        <v>2</v>
      </c>
      <c r="B73" s="429" t="s">
        <v>459</v>
      </c>
      <c r="C73" s="430">
        <v>23</v>
      </c>
      <c r="D73" s="430">
        <v>86</v>
      </c>
      <c r="E73" s="430">
        <v>18</v>
      </c>
      <c r="F73" s="430">
        <v>61</v>
      </c>
      <c r="G73" s="430">
        <v>5</v>
      </c>
      <c r="H73" s="430">
        <v>25</v>
      </c>
      <c r="I73" s="429" t="s">
        <v>3375</v>
      </c>
      <c r="J73" s="429" t="s">
        <v>458</v>
      </c>
    </row>
    <row r="74" spans="1:10" s="384" customFormat="1" ht="31.5" hidden="1" x14ac:dyDescent="0.2">
      <c r="A74" s="510">
        <v>3</v>
      </c>
      <c r="B74" s="429" t="s">
        <v>460</v>
      </c>
      <c r="C74" s="430">
        <v>8</v>
      </c>
      <c r="D74" s="430">
        <v>26</v>
      </c>
      <c r="E74" s="430"/>
      <c r="F74" s="430"/>
      <c r="G74" s="430">
        <v>8</v>
      </c>
      <c r="H74" s="430">
        <v>26</v>
      </c>
      <c r="I74" s="429" t="s">
        <v>3376</v>
      </c>
      <c r="J74" s="429" t="s">
        <v>2491</v>
      </c>
    </row>
    <row r="75" spans="1:10" s="503" customFormat="1" ht="47.25" hidden="1" x14ac:dyDescent="0.2">
      <c r="A75" s="510">
        <v>4</v>
      </c>
      <c r="B75" s="429" t="s">
        <v>461</v>
      </c>
      <c r="C75" s="430">
        <v>31</v>
      </c>
      <c r="D75" s="430">
        <v>131</v>
      </c>
      <c r="E75" s="430">
        <v>21</v>
      </c>
      <c r="F75" s="430">
        <v>84</v>
      </c>
      <c r="G75" s="430">
        <v>10</v>
      </c>
      <c r="H75" s="430">
        <v>47</v>
      </c>
      <c r="I75" s="443" t="s">
        <v>3377</v>
      </c>
      <c r="J75" s="443" t="s">
        <v>458</v>
      </c>
    </row>
    <row r="76" spans="1:10" s="384" customFormat="1" hidden="1" x14ac:dyDescent="0.2">
      <c r="A76" s="510">
        <v>5</v>
      </c>
      <c r="B76" s="429" t="s">
        <v>462</v>
      </c>
      <c r="C76" s="430">
        <v>570</v>
      </c>
      <c r="D76" s="430">
        <v>2775</v>
      </c>
      <c r="E76" s="430">
        <v>347</v>
      </c>
      <c r="F76" s="430">
        <v>1635</v>
      </c>
      <c r="G76" s="430">
        <v>223</v>
      </c>
      <c r="H76" s="430">
        <v>1140</v>
      </c>
      <c r="I76" s="429"/>
      <c r="J76" s="429"/>
    </row>
    <row r="77" spans="1:10" s="384" customFormat="1" hidden="1" x14ac:dyDescent="0.2">
      <c r="A77" s="510">
        <v>6</v>
      </c>
      <c r="B77" s="429" t="s">
        <v>463</v>
      </c>
      <c r="C77" s="430">
        <v>0</v>
      </c>
      <c r="D77" s="430">
        <v>0</v>
      </c>
      <c r="E77" s="430">
        <v>0</v>
      </c>
      <c r="F77" s="430">
        <v>0</v>
      </c>
      <c r="G77" s="430">
        <v>0</v>
      </c>
      <c r="H77" s="430">
        <v>0</v>
      </c>
      <c r="I77" s="429" t="s">
        <v>3378</v>
      </c>
      <c r="J77" s="429" t="s">
        <v>458</v>
      </c>
    </row>
    <row r="78" spans="1:10" s="384" customFormat="1" ht="47.25" hidden="1" x14ac:dyDescent="0.2">
      <c r="A78" s="510">
        <v>7</v>
      </c>
      <c r="B78" s="429" t="s">
        <v>464</v>
      </c>
      <c r="C78" s="430">
        <v>48</v>
      </c>
      <c r="D78" s="430">
        <v>153</v>
      </c>
      <c r="E78" s="430"/>
      <c r="F78" s="430"/>
      <c r="G78" s="430">
        <v>48</v>
      </c>
      <c r="H78" s="430">
        <v>153</v>
      </c>
      <c r="I78" s="443" t="s">
        <v>3379</v>
      </c>
      <c r="J78" s="443" t="s">
        <v>2491</v>
      </c>
    </row>
    <row r="79" spans="1:10" s="384" customFormat="1" ht="47.25" hidden="1" x14ac:dyDescent="0.2">
      <c r="A79" s="510">
        <v>8</v>
      </c>
      <c r="B79" s="429" t="s">
        <v>466</v>
      </c>
      <c r="C79" s="430">
        <v>22</v>
      </c>
      <c r="D79" s="430">
        <v>104</v>
      </c>
      <c r="E79" s="430"/>
      <c r="F79" s="430"/>
      <c r="G79" s="430">
        <v>22</v>
      </c>
      <c r="H79" s="430">
        <v>104</v>
      </c>
      <c r="I79" s="429" t="s">
        <v>3380</v>
      </c>
      <c r="J79" s="429" t="s">
        <v>458</v>
      </c>
    </row>
    <row r="80" spans="1:10" s="384" customFormat="1" ht="47.25" hidden="1" x14ac:dyDescent="0.2">
      <c r="A80" s="510">
        <v>9</v>
      </c>
      <c r="B80" s="429" t="s">
        <v>467</v>
      </c>
      <c r="C80" s="430">
        <v>35</v>
      </c>
      <c r="D80" s="430">
        <v>175</v>
      </c>
      <c r="E80" s="430">
        <v>6</v>
      </c>
      <c r="F80" s="430">
        <v>30</v>
      </c>
      <c r="G80" s="430">
        <v>29</v>
      </c>
      <c r="H80" s="430">
        <v>145</v>
      </c>
      <c r="I80" s="429" t="s">
        <v>3381</v>
      </c>
      <c r="J80" s="429" t="s">
        <v>458</v>
      </c>
    </row>
    <row r="81" spans="1:10" s="384" customFormat="1" hidden="1" x14ac:dyDescent="0.2">
      <c r="A81" s="510">
        <v>10</v>
      </c>
      <c r="B81" s="429" t="s">
        <v>468</v>
      </c>
      <c r="C81" s="430">
        <v>117</v>
      </c>
      <c r="D81" s="430">
        <v>316</v>
      </c>
      <c r="E81" s="430"/>
      <c r="F81" s="430"/>
      <c r="G81" s="430">
        <v>117</v>
      </c>
      <c r="H81" s="430">
        <v>316</v>
      </c>
      <c r="I81" s="443"/>
      <c r="J81" s="443"/>
    </row>
    <row r="82" spans="1:10" s="384" customFormat="1" hidden="1" x14ac:dyDescent="0.2">
      <c r="A82" s="510">
        <v>11</v>
      </c>
      <c r="B82" s="429" t="s">
        <v>470</v>
      </c>
      <c r="C82" s="430">
        <v>0</v>
      </c>
      <c r="D82" s="430">
        <v>0</v>
      </c>
      <c r="E82" s="430">
        <v>0</v>
      </c>
      <c r="F82" s="430">
        <v>0</v>
      </c>
      <c r="G82" s="430">
        <v>0</v>
      </c>
      <c r="H82" s="430">
        <v>0</v>
      </c>
      <c r="I82" s="429"/>
      <c r="J82" s="429"/>
    </row>
    <row r="83" spans="1:10" s="384" customFormat="1" hidden="1" x14ac:dyDescent="0.2">
      <c r="A83" s="510">
        <v>12</v>
      </c>
      <c r="B83" s="429" t="s">
        <v>471</v>
      </c>
      <c r="C83" s="430">
        <v>0</v>
      </c>
      <c r="D83" s="430">
        <v>0</v>
      </c>
      <c r="E83" s="430">
        <v>0</v>
      </c>
      <c r="F83" s="430">
        <v>0</v>
      </c>
      <c r="G83" s="430">
        <v>0</v>
      </c>
      <c r="H83" s="430">
        <v>0</v>
      </c>
      <c r="I83" s="429"/>
      <c r="J83" s="429"/>
    </row>
    <row r="84" spans="1:10" s="384" customFormat="1" x14ac:dyDescent="0.2">
      <c r="A84" s="432">
        <v>4</v>
      </c>
      <c r="B84" s="433" t="s">
        <v>956</v>
      </c>
      <c r="C84" s="434" t="s">
        <v>3382</v>
      </c>
      <c r="D84" s="434">
        <v>1126</v>
      </c>
      <c r="E84" s="434" t="s">
        <v>3383</v>
      </c>
      <c r="F84" s="434" t="s">
        <v>3384</v>
      </c>
      <c r="G84" s="434" t="s">
        <v>3385</v>
      </c>
      <c r="H84" s="434" t="s">
        <v>3386</v>
      </c>
      <c r="I84" s="433"/>
      <c r="J84" s="433"/>
    </row>
    <row r="85" spans="1:10" s="384" customFormat="1" hidden="1" x14ac:dyDescent="0.2">
      <c r="A85" s="511">
        <v>1</v>
      </c>
      <c r="B85" s="512" t="s">
        <v>2563</v>
      </c>
      <c r="C85" s="437" t="s">
        <v>3110</v>
      </c>
      <c r="D85" s="437" t="s">
        <v>2648</v>
      </c>
      <c r="E85" s="437" t="s">
        <v>2511</v>
      </c>
      <c r="F85" s="437" t="s">
        <v>2541</v>
      </c>
      <c r="G85" s="437" t="s">
        <v>2604</v>
      </c>
      <c r="H85" s="437" t="s">
        <v>3102</v>
      </c>
      <c r="I85" s="512" t="s">
        <v>2584</v>
      </c>
      <c r="J85" s="513" t="s">
        <v>320</v>
      </c>
    </row>
    <row r="86" spans="1:10" s="384" customFormat="1" hidden="1" x14ac:dyDescent="0.2">
      <c r="A86" s="514"/>
      <c r="B86" s="515" t="s">
        <v>312</v>
      </c>
      <c r="C86" s="440" t="s">
        <v>2560</v>
      </c>
      <c r="D86" s="440" t="s">
        <v>3284</v>
      </c>
      <c r="E86" s="440" t="s">
        <v>2511</v>
      </c>
      <c r="F86" s="440" t="s">
        <v>2541</v>
      </c>
      <c r="G86" s="440" t="s">
        <v>2520</v>
      </c>
      <c r="H86" s="440" t="s">
        <v>2555</v>
      </c>
      <c r="I86" s="515" t="s">
        <v>1023</v>
      </c>
      <c r="J86" s="516" t="s">
        <v>320</v>
      </c>
    </row>
    <row r="87" spans="1:10" s="384" customFormat="1" hidden="1" x14ac:dyDescent="0.2">
      <c r="A87" s="514"/>
      <c r="B87" s="515" t="s">
        <v>2585</v>
      </c>
      <c r="C87" s="440" t="s">
        <v>2520</v>
      </c>
      <c r="D87" s="440" t="s">
        <v>2541</v>
      </c>
      <c r="E87" s="440" t="s">
        <v>2506</v>
      </c>
      <c r="F87" s="440" t="s">
        <v>2506</v>
      </c>
      <c r="G87" s="440" t="s">
        <v>2520</v>
      </c>
      <c r="H87" s="440" t="s">
        <v>2541</v>
      </c>
      <c r="I87" s="515" t="s">
        <v>2584</v>
      </c>
      <c r="J87" s="516" t="s">
        <v>320</v>
      </c>
    </row>
    <row r="88" spans="1:10" s="503" customFormat="1" hidden="1" x14ac:dyDescent="0.2">
      <c r="A88" s="514"/>
      <c r="B88" s="515" t="s">
        <v>2587</v>
      </c>
      <c r="C88" s="440" t="s">
        <v>2511</v>
      </c>
      <c r="D88" s="440" t="s">
        <v>2570</v>
      </c>
      <c r="E88" s="440" t="s">
        <v>2506</v>
      </c>
      <c r="F88" s="440" t="s">
        <v>2506</v>
      </c>
      <c r="G88" s="440" t="s">
        <v>2511</v>
      </c>
      <c r="H88" s="440" t="s">
        <v>2570</v>
      </c>
      <c r="I88" s="515" t="s">
        <v>1023</v>
      </c>
      <c r="J88" s="516" t="s">
        <v>320</v>
      </c>
    </row>
    <row r="89" spans="1:10" s="384" customFormat="1" hidden="1" x14ac:dyDescent="0.2">
      <c r="A89" s="514"/>
      <c r="B89" s="515" t="s">
        <v>3387</v>
      </c>
      <c r="C89" s="440" t="s">
        <v>2520</v>
      </c>
      <c r="D89" s="440" t="s">
        <v>2500</v>
      </c>
      <c r="E89" s="440" t="s">
        <v>2506</v>
      </c>
      <c r="F89" s="440" t="s">
        <v>2506</v>
      </c>
      <c r="G89" s="440" t="s">
        <v>2520</v>
      </c>
      <c r="H89" s="440" t="s">
        <v>2500</v>
      </c>
      <c r="I89" s="515"/>
      <c r="J89" s="515"/>
    </row>
    <row r="90" spans="1:10" s="384" customFormat="1" hidden="1" x14ac:dyDescent="0.2">
      <c r="A90" s="511">
        <v>2</v>
      </c>
      <c r="B90" s="512" t="s">
        <v>2591</v>
      </c>
      <c r="C90" s="437" t="s">
        <v>2574</v>
      </c>
      <c r="D90" s="437" t="s">
        <v>2556</v>
      </c>
      <c r="E90" s="437" t="s">
        <v>2499</v>
      </c>
      <c r="F90" s="437" t="s">
        <v>2574</v>
      </c>
      <c r="G90" s="437" t="s">
        <v>2589</v>
      </c>
      <c r="H90" s="437" t="s">
        <v>3108</v>
      </c>
      <c r="I90" s="512" t="s">
        <v>2601</v>
      </c>
      <c r="J90" s="513" t="s">
        <v>320</v>
      </c>
    </row>
    <row r="91" spans="1:10" s="384" customFormat="1" hidden="1" x14ac:dyDescent="0.2">
      <c r="A91" s="514"/>
      <c r="B91" s="515" t="s">
        <v>981</v>
      </c>
      <c r="C91" s="440" t="s">
        <v>2516</v>
      </c>
      <c r="D91" s="440" t="s">
        <v>3109</v>
      </c>
      <c r="E91" s="440" t="s">
        <v>2506</v>
      </c>
      <c r="F91" s="440" t="s">
        <v>2506</v>
      </c>
      <c r="G91" s="440" t="s">
        <v>2516</v>
      </c>
      <c r="H91" s="440" t="s">
        <v>3109</v>
      </c>
      <c r="I91" s="514" t="s">
        <v>3388</v>
      </c>
      <c r="J91" s="516" t="s">
        <v>3389</v>
      </c>
    </row>
    <row r="92" spans="1:10" s="384" customFormat="1" hidden="1" x14ac:dyDescent="0.2">
      <c r="A92" s="514"/>
      <c r="B92" s="515" t="s">
        <v>2602</v>
      </c>
      <c r="C92" s="440" t="s">
        <v>2512</v>
      </c>
      <c r="D92" s="440" t="s">
        <v>2629</v>
      </c>
      <c r="E92" s="440" t="s">
        <v>2499</v>
      </c>
      <c r="F92" s="440" t="s">
        <v>2574</v>
      </c>
      <c r="G92" s="440" t="s">
        <v>2524</v>
      </c>
      <c r="H92" s="440" t="s">
        <v>2499</v>
      </c>
      <c r="I92" s="515"/>
      <c r="J92" s="515"/>
    </row>
    <row r="93" spans="1:10" s="384" customFormat="1" hidden="1" x14ac:dyDescent="0.2">
      <c r="A93" s="511">
        <v>3</v>
      </c>
      <c r="B93" s="512" t="s">
        <v>2609</v>
      </c>
      <c r="C93" s="437" t="s">
        <v>2510</v>
      </c>
      <c r="D93" s="437" t="s">
        <v>2500</v>
      </c>
      <c r="E93" s="437" t="s">
        <v>2506</v>
      </c>
      <c r="F93" s="437" t="s">
        <v>2506</v>
      </c>
      <c r="G93" s="437" t="s">
        <v>2510</v>
      </c>
      <c r="H93" s="437" t="s">
        <v>2500</v>
      </c>
      <c r="I93" s="512" t="s">
        <v>1023</v>
      </c>
      <c r="J93" s="513" t="s">
        <v>320</v>
      </c>
    </row>
    <row r="94" spans="1:10" s="384" customFormat="1" hidden="1" x14ac:dyDescent="0.2">
      <c r="A94" s="514"/>
      <c r="B94" s="515" t="s">
        <v>2615</v>
      </c>
      <c r="C94" s="440" t="s">
        <v>2510</v>
      </c>
      <c r="D94" s="440" t="s">
        <v>2500</v>
      </c>
      <c r="E94" s="440" t="s">
        <v>2506</v>
      </c>
      <c r="F94" s="440" t="s">
        <v>2506</v>
      </c>
      <c r="G94" s="440" t="s">
        <v>2510</v>
      </c>
      <c r="H94" s="440" t="s">
        <v>2500</v>
      </c>
      <c r="I94" s="515"/>
      <c r="J94" s="515"/>
    </row>
    <row r="95" spans="1:10" s="384" customFormat="1" hidden="1" x14ac:dyDescent="0.2">
      <c r="A95" s="511">
        <v>4</v>
      </c>
      <c r="B95" s="512" t="s">
        <v>2631</v>
      </c>
      <c r="C95" s="437" t="s">
        <v>2582</v>
      </c>
      <c r="D95" s="437" t="s">
        <v>2596</v>
      </c>
      <c r="E95" s="437" t="s">
        <v>2506</v>
      </c>
      <c r="F95" s="437" t="s">
        <v>2506</v>
      </c>
      <c r="G95" s="437" t="s">
        <v>2582</v>
      </c>
      <c r="H95" s="437" t="s">
        <v>2596</v>
      </c>
      <c r="I95" s="512" t="s">
        <v>1023</v>
      </c>
      <c r="J95" s="513" t="s">
        <v>320</v>
      </c>
    </row>
    <row r="96" spans="1:10" s="384" customFormat="1" hidden="1" x14ac:dyDescent="0.2">
      <c r="A96" s="514"/>
      <c r="B96" s="515" t="s">
        <v>2636</v>
      </c>
      <c r="C96" s="440" t="s">
        <v>2541</v>
      </c>
      <c r="D96" s="440" t="s">
        <v>2534</v>
      </c>
      <c r="E96" s="440" t="s">
        <v>2506</v>
      </c>
      <c r="F96" s="440" t="s">
        <v>2506</v>
      </c>
      <c r="G96" s="440" t="s">
        <v>2541</v>
      </c>
      <c r="H96" s="440" t="s">
        <v>2534</v>
      </c>
      <c r="I96" s="515" t="s">
        <v>1023</v>
      </c>
      <c r="J96" s="516" t="s">
        <v>320</v>
      </c>
    </row>
    <row r="97" spans="1:10" s="384" customFormat="1" hidden="1" x14ac:dyDescent="0.2">
      <c r="A97" s="514"/>
      <c r="B97" s="515" t="s">
        <v>2639</v>
      </c>
      <c r="C97" s="440" t="s">
        <v>2515</v>
      </c>
      <c r="D97" s="440" t="s">
        <v>2508</v>
      </c>
      <c r="E97" s="440" t="s">
        <v>2506</v>
      </c>
      <c r="F97" s="440" t="s">
        <v>2506</v>
      </c>
      <c r="G97" s="440" t="s">
        <v>2515</v>
      </c>
      <c r="H97" s="440" t="s">
        <v>2508</v>
      </c>
      <c r="I97" s="515" t="s">
        <v>1023</v>
      </c>
      <c r="J97" s="516" t="s">
        <v>320</v>
      </c>
    </row>
    <row r="98" spans="1:10" s="384" customFormat="1" hidden="1" x14ac:dyDescent="0.2">
      <c r="A98" s="514"/>
      <c r="B98" s="515" t="s">
        <v>1982</v>
      </c>
      <c r="C98" s="440" t="s">
        <v>2572</v>
      </c>
      <c r="D98" s="440" t="s">
        <v>2617</v>
      </c>
      <c r="E98" s="440" t="s">
        <v>2506</v>
      </c>
      <c r="F98" s="440" t="s">
        <v>2506</v>
      </c>
      <c r="G98" s="440" t="s">
        <v>2572</v>
      </c>
      <c r="H98" s="440" t="s">
        <v>2617</v>
      </c>
      <c r="I98" s="515"/>
      <c r="J98" s="515"/>
    </row>
    <row r="99" spans="1:10" s="384" customFormat="1" hidden="1" x14ac:dyDescent="0.2">
      <c r="A99" s="511">
        <v>5</v>
      </c>
      <c r="B99" s="512" t="s">
        <v>2646</v>
      </c>
      <c r="C99" s="437" t="s">
        <v>2586</v>
      </c>
      <c r="D99" s="437" t="s">
        <v>3298</v>
      </c>
      <c r="E99" s="437" t="s">
        <v>2586</v>
      </c>
      <c r="F99" s="437" t="s">
        <v>3298</v>
      </c>
      <c r="G99" s="437" t="s">
        <v>2506</v>
      </c>
      <c r="H99" s="437" t="s">
        <v>2506</v>
      </c>
      <c r="I99" s="512" t="s">
        <v>2657</v>
      </c>
      <c r="J99" s="512" t="s">
        <v>320</v>
      </c>
    </row>
    <row r="100" spans="1:10" s="503" customFormat="1" hidden="1" x14ac:dyDescent="0.2">
      <c r="A100" s="514"/>
      <c r="B100" s="515" t="s">
        <v>2655</v>
      </c>
      <c r="C100" s="440" t="s">
        <v>2499</v>
      </c>
      <c r="D100" s="440" t="s">
        <v>2552</v>
      </c>
      <c r="E100" s="440" t="s">
        <v>2499</v>
      </c>
      <c r="F100" s="440" t="s">
        <v>2552</v>
      </c>
      <c r="G100" s="440" t="s">
        <v>2506</v>
      </c>
      <c r="H100" s="440" t="s">
        <v>2506</v>
      </c>
      <c r="I100" s="515" t="s">
        <v>2663</v>
      </c>
      <c r="J100" s="515" t="s">
        <v>320</v>
      </c>
    </row>
    <row r="101" spans="1:10" s="384" customFormat="1" hidden="1" x14ac:dyDescent="0.2">
      <c r="A101" s="514"/>
      <c r="B101" s="515" t="s">
        <v>2660</v>
      </c>
      <c r="C101" s="440" t="s">
        <v>2594</v>
      </c>
      <c r="D101" s="440" t="s">
        <v>2675</v>
      </c>
      <c r="E101" s="440" t="s">
        <v>2594</v>
      </c>
      <c r="F101" s="440" t="s">
        <v>2675</v>
      </c>
      <c r="G101" s="440" t="s">
        <v>2506</v>
      </c>
      <c r="H101" s="440" t="s">
        <v>2506</v>
      </c>
      <c r="I101" s="515"/>
      <c r="J101" s="515"/>
    </row>
    <row r="102" spans="1:10" s="384" customFormat="1" hidden="1" x14ac:dyDescent="0.2">
      <c r="A102" s="511">
        <v>6</v>
      </c>
      <c r="B102" s="512" t="s">
        <v>2700</v>
      </c>
      <c r="C102" s="437" t="s">
        <v>2555</v>
      </c>
      <c r="D102" s="437" t="s">
        <v>3274</v>
      </c>
      <c r="E102" s="437" t="s">
        <v>2520</v>
      </c>
      <c r="F102" s="437" t="s">
        <v>2505</v>
      </c>
      <c r="G102" s="437" t="s">
        <v>2516</v>
      </c>
      <c r="H102" s="437" t="s">
        <v>2613</v>
      </c>
      <c r="I102" s="512" t="s">
        <v>1023</v>
      </c>
      <c r="J102" s="512" t="s">
        <v>320</v>
      </c>
    </row>
    <row r="103" spans="1:10" s="384" customFormat="1" hidden="1" x14ac:dyDescent="0.2">
      <c r="A103" s="514"/>
      <c r="B103" s="515" t="s">
        <v>2703</v>
      </c>
      <c r="C103" s="440" t="s">
        <v>2520</v>
      </c>
      <c r="D103" s="440" t="s">
        <v>2505</v>
      </c>
      <c r="E103" s="440" t="s">
        <v>2520</v>
      </c>
      <c r="F103" s="440" t="s">
        <v>2505</v>
      </c>
      <c r="G103" s="440" t="s">
        <v>2506</v>
      </c>
      <c r="H103" s="440" t="s">
        <v>2506</v>
      </c>
      <c r="I103" s="515" t="s">
        <v>2705</v>
      </c>
      <c r="J103" s="515" t="s">
        <v>320</v>
      </c>
    </row>
    <row r="104" spans="1:10" s="384" customFormat="1" hidden="1" x14ac:dyDescent="0.2">
      <c r="A104" s="514"/>
      <c r="B104" s="515" t="s">
        <v>2704</v>
      </c>
      <c r="C104" s="440" t="s">
        <v>2515</v>
      </c>
      <c r="D104" s="440" t="s">
        <v>2518</v>
      </c>
      <c r="E104" s="440" t="s">
        <v>2506</v>
      </c>
      <c r="F104" s="440" t="s">
        <v>2506</v>
      </c>
      <c r="G104" s="440" t="s">
        <v>2515</v>
      </c>
      <c r="H104" s="440" t="s">
        <v>2518</v>
      </c>
      <c r="I104" s="515" t="s">
        <v>2706</v>
      </c>
      <c r="J104" s="515" t="s">
        <v>320</v>
      </c>
    </row>
    <row r="105" spans="1:10" s="384" customFormat="1" hidden="1" x14ac:dyDescent="0.2">
      <c r="A105" s="514"/>
      <c r="B105" s="515" t="s">
        <v>958</v>
      </c>
      <c r="C105" s="440" t="s">
        <v>2511</v>
      </c>
      <c r="D105" s="440" t="s">
        <v>2623</v>
      </c>
      <c r="E105" s="440" t="s">
        <v>2506</v>
      </c>
      <c r="F105" s="440" t="s">
        <v>2506</v>
      </c>
      <c r="G105" s="440" t="s">
        <v>2511</v>
      </c>
      <c r="H105" s="440" t="s">
        <v>2623</v>
      </c>
      <c r="I105" s="515" t="s">
        <v>2709</v>
      </c>
      <c r="J105" s="515" t="s">
        <v>320</v>
      </c>
    </row>
    <row r="106" spans="1:10" s="384" customFormat="1" hidden="1" x14ac:dyDescent="0.2">
      <c r="A106" s="514"/>
      <c r="B106" s="515" t="s">
        <v>2710</v>
      </c>
      <c r="C106" s="440" t="s">
        <v>2520</v>
      </c>
      <c r="D106" s="440" t="s">
        <v>2518</v>
      </c>
      <c r="E106" s="440" t="s">
        <v>2506</v>
      </c>
      <c r="F106" s="440" t="s">
        <v>2506</v>
      </c>
      <c r="G106" s="440" t="s">
        <v>2520</v>
      </c>
      <c r="H106" s="440" t="s">
        <v>2518</v>
      </c>
      <c r="I106" s="515"/>
      <c r="J106" s="515"/>
    </row>
    <row r="107" spans="1:10" s="384" customFormat="1" hidden="1" x14ac:dyDescent="0.2">
      <c r="A107" s="511">
        <v>7</v>
      </c>
      <c r="B107" s="512" t="s">
        <v>2664</v>
      </c>
      <c r="C107" s="437" t="s">
        <v>3126</v>
      </c>
      <c r="D107" s="437" t="s">
        <v>3390</v>
      </c>
      <c r="E107" s="437" t="s">
        <v>2629</v>
      </c>
      <c r="F107" s="437" t="s">
        <v>3090</v>
      </c>
      <c r="G107" s="437" t="s">
        <v>2634</v>
      </c>
      <c r="H107" s="437" t="s">
        <v>3391</v>
      </c>
      <c r="I107" s="512" t="s">
        <v>1023</v>
      </c>
      <c r="J107" s="512" t="s">
        <v>320</v>
      </c>
    </row>
    <row r="108" spans="1:10" s="384" customFormat="1" hidden="1" x14ac:dyDescent="0.2">
      <c r="A108" s="514"/>
      <c r="B108" s="515" t="s">
        <v>3392</v>
      </c>
      <c r="C108" s="440" t="s">
        <v>3126</v>
      </c>
      <c r="D108" s="440" t="s">
        <v>3390</v>
      </c>
      <c r="E108" s="440" t="s">
        <v>2629</v>
      </c>
      <c r="F108" s="440" t="s">
        <v>3090</v>
      </c>
      <c r="G108" s="440" t="s">
        <v>2634</v>
      </c>
      <c r="H108" s="440" t="s">
        <v>3391</v>
      </c>
      <c r="I108" s="443"/>
      <c r="J108" s="443"/>
    </row>
    <row r="109" spans="1:10" s="384" customFormat="1" x14ac:dyDescent="0.2">
      <c r="A109" s="422">
        <v>5</v>
      </c>
      <c r="B109" s="423" t="s">
        <v>2726</v>
      </c>
      <c r="C109" s="424">
        <f t="shared" ref="C109:H109" si="3">SUM(C110:C125)</f>
        <v>1694</v>
      </c>
      <c r="D109" s="424">
        <f t="shared" si="3"/>
        <v>6228</v>
      </c>
      <c r="E109" s="424">
        <f t="shared" si="3"/>
        <v>719</v>
      </c>
      <c r="F109" s="424">
        <f t="shared" si="3"/>
        <v>2650</v>
      </c>
      <c r="G109" s="424">
        <f t="shared" si="3"/>
        <v>975</v>
      </c>
      <c r="H109" s="424">
        <f t="shared" si="3"/>
        <v>3578</v>
      </c>
      <c r="I109" s="443"/>
      <c r="J109" s="443"/>
    </row>
    <row r="110" spans="1:10" s="384" customFormat="1" ht="31.5" hidden="1" x14ac:dyDescent="0.2">
      <c r="A110" s="517">
        <v>1</v>
      </c>
      <c r="B110" s="446" t="s">
        <v>792</v>
      </c>
      <c r="C110" s="447">
        <f t="shared" ref="C110:H124" si="4">E110+G110</f>
        <v>192</v>
      </c>
      <c r="D110" s="447">
        <f t="shared" si="4"/>
        <v>654</v>
      </c>
      <c r="E110" s="447">
        <v>51</v>
      </c>
      <c r="F110" s="447">
        <v>216</v>
      </c>
      <c r="G110" s="447">
        <v>141</v>
      </c>
      <c r="H110" s="447">
        <v>438</v>
      </c>
      <c r="I110" s="446" t="s">
        <v>2727</v>
      </c>
      <c r="J110" s="446" t="s">
        <v>2728</v>
      </c>
    </row>
    <row r="111" spans="1:10" s="384" customFormat="1" hidden="1" x14ac:dyDescent="0.2">
      <c r="A111" s="517">
        <v>2</v>
      </c>
      <c r="B111" s="446" t="s">
        <v>791</v>
      </c>
      <c r="C111" s="447">
        <f t="shared" si="4"/>
        <v>0</v>
      </c>
      <c r="D111" s="447">
        <f t="shared" si="4"/>
        <v>0</v>
      </c>
      <c r="E111" s="447">
        <v>0</v>
      </c>
      <c r="F111" s="447">
        <v>0</v>
      </c>
      <c r="G111" s="447">
        <v>0</v>
      </c>
      <c r="H111" s="447">
        <v>0</v>
      </c>
      <c r="I111" s="446"/>
      <c r="J111" s="446"/>
    </row>
    <row r="112" spans="1:10" s="384" customFormat="1" hidden="1" x14ac:dyDescent="0.2">
      <c r="A112" s="517">
        <v>3</v>
      </c>
      <c r="B112" s="446" t="s">
        <v>2730</v>
      </c>
      <c r="C112" s="447">
        <f t="shared" si="4"/>
        <v>66</v>
      </c>
      <c r="D112" s="447">
        <f t="shared" si="4"/>
        <v>327</v>
      </c>
      <c r="E112" s="447">
        <v>0</v>
      </c>
      <c r="F112" s="447">
        <v>0</v>
      </c>
      <c r="G112" s="447">
        <v>66</v>
      </c>
      <c r="H112" s="447">
        <v>327</v>
      </c>
      <c r="I112" s="446" t="s">
        <v>515</v>
      </c>
      <c r="J112" s="446" t="s">
        <v>2731</v>
      </c>
    </row>
    <row r="113" spans="1:10" s="503" customFormat="1" hidden="1" x14ac:dyDescent="0.2">
      <c r="A113" s="517">
        <v>4</v>
      </c>
      <c r="B113" s="446" t="s">
        <v>789</v>
      </c>
      <c r="C113" s="447">
        <f t="shared" si="4"/>
        <v>0</v>
      </c>
      <c r="D113" s="447">
        <f t="shared" si="4"/>
        <v>0</v>
      </c>
      <c r="E113" s="447">
        <f>G113+I113</f>
        <v>0</v>
      </c>
      <c r="F113" s="447">
        <f>H113+J113</f>
        <v>0</v>
      </c>
      <c r="G113" s="447">
        <f>I113+K113</f>
        <v>0</v>
      </c>
      <c r="H113" s="447">
        <f>J113+L113</f>
        <v>0</v>
      </c>
      <c r="I113" s="446"/>
      <c r="J113" s="446"/>
    </row>
    <row r="114" spans="1:10" s="384" customFormat="1" ht="31.5" hidden="1" x14ac:dyDescent="0.2">
      <c r="A114" s="517">
        <v>5</v>
      </c>
      <c r="B114" s="446" t="s">
        <v>790</v>
      </c>
      <c r="C114" s="447">
        <f t="shared" si="4"/>
        <v>614</v>
      </c>
      <c r="D114" s="447">
        <f t="shared" si="4"/>
        <v>2501</v>
      </c>
      <c r="E114" s="447">
        <v>340</v>
      </c>
      <c r="F114" s="447">
        <v>1435</v>
      </c>
      <c r="G114" s="447">
        <v>274</v>
      </c>
      <c r="H114" s="447">
        <v>1066</v>
      </c>
      <c r="I114" s="446" t="s">
        <v>2732</v>
      </c>
      <c r="J114" s="446" t="s">
        <v>2733</v>
      </c>
    </row>
    <row r="115" spans="1:10" s="384" customFormat="1" ht="47.25" hidden="1" x14ac:dyDescent="0.25">
      <c r="A115" s="517">
        <v>6</v>
      </c>
      <c r="B115" s="454" t="s">
        <v>794</v>
      </c>
      <c r="C115" s="447">
        <f t="shared" si="4"/>
        <v>411</v>
      </c>
      <c r="D115" s="447">
        <f t="shared" si="4"/>
        <v>1125</v>
      </c>
      <c r="E115" s="447">
        <v>274</v>
      </c>
      <c r="F115" s="447">
        <v>828</v>
      </c>
      <c r="G115" s="447">
        <v>137</v>
      </c>
      <c r="H115" s="447">
        <v>297</v>
      </c>
      <c r="I115" s="446" t="s">
        <v>2734</v>
      </c>
      <c r="J115" s="446" t="s">
        <v>3162</v>
      </c>
    </row>
    <row r="116" spans="1:10" s="384" customFormat="1" hidden="1" x14ac:dyDescent="0.25">
      <c r="A116" s="517">
        <v>7</v>
      </c>
      <c r="B116" s="454" t="s">
        <v>2735</v>
      </c>
      <c r="C116" s="447">
        <f t="shared" si="4"/>
        <v>65</v>
      </c>
      <c r="D116" s="447">
        <f t="shared" si="4"/>
        <v>207</v>
      </c>
      <c r="E116" s="449">
        <v>40</v>
      </c>
      <c r="F116" s="449">
        <v>134</v>
      </c>
      <c r="G116" s="449">
        <v>25</v>
      </c>
      <c r="H116" s="449">
        <v>73</v>
      </c>
      <c r="I116" s="446" t="s">
        <v>2736</v>
      </c>
      <c r="J116" s="446" t="s">
        <v>2737</v>
      </c>
    </row>
    <row r="117" spans="1:10" s="384" customFormat="1" hidden="1" x14ac:dyDescent="0.25">
      <c r="A117" s="517">
        <v>8</v>
      </c>
      <c r="B117" s="518" t="s">
        <v>796</v>
      </c>
      <c r="C117" s="447">
        <f t="shared" si="4"/>
        <v>29</v>
      </c>
      <c r="D117" s="447">
        <f t="shared" si="4"/>
        <v>80</v>
      </c>
      <c r="E117" s="447">
        <v>14</v>
      </c>
      <c r="F117" s="447">
        <v>37</v>
      </c>
      <c r="G117" s="447">
        <v>15</v>
      </c>
      <c r="H117" s="447">
        <v>43</v>
      </c>
      <c r="I117" s="450" t="s">
        <v>797</v>
      </c>
      <c r="J117" s="446" t="s">
        <v>2738</v>
      </c>
    </row>
    <row r="118" spans="1:10" s="384" customFormat="1" hidden="1" x14ac:dyDescent="0.25">
      <c r="A118" s="517">
        <v>9</v>
      </c>
      <c r="B118" s="454" t="s">
        <v>798</v>
      </c>
      <c r="C118" s="447">
        <f t="shared" si="4"/>
        <v>154</v>
      </c>
      <c r="D118" s="447">
        <f t="shared" si="4"/>
        <v>602</v>
      </c>
      <c r="E118" s="451">
        <v>0</v>
      </c>
      <c r="F118" s="451">
        <v>0</v>
      </c>
      <c r="G118" s="451">
        <v>154</v>
      </c>
      <c r="H118" s="451">
        <v>602</v>
      </c>
      <c r="I118" s="450" t="s">
        <v>797</v>
      </c>
      <c r="J118" s="446" t="s">
        <v>2738</v>
      </c>
    </row>
    <row r="119" spans="1:10" s="384" customFormat="1" hidden="1" x14ac:dyDescent="0.25">
      <c r="A119" s="517">
        <v>10</v>
      </c>
      <c r="B119" s="454" t="s">
        <v>799</v>
      </c>
      <c r="C119" s="447">
        <f t="shared" si="4"/>
        <v>0</v>
      </c>
      <c r="D119" s="447">
        <f t="shared" si="4"/>
        <v>0</v>
      </c>
      <c r="E119" s="447">
        <f t="shared" si="4"/>
        <v>0</v>
      </c>
      <c r="F119" s="447">
        <f t="shared" si="4"/>
        <v>0</v>
      </c>
      <c r="G119" s="447">
        <f t="shared" si="4"/>
        <v>0</v>
      </c>
      <c r="H119" s="447">
        <f t="shared" si="4"/>
        <v>0</v>
      </c>
      <c r="I119" s="446"/>
      <c r="J119" s="446"/>
    </row>
    <row r="120" spans="1:10" s="384" customFormat="1" hidden="1" x14ac:dyDescent="0.25">
      <c r="A120" s="517">
        <v>11</v>
      </c>
      <c r="B120" s="454" t="s">
        <v>801</v>
      </c>
      <c r="C120" s="447">
        <f t="shared" si="4"/>
        <v>0</v>
      </c>
      <c r="D120" s="447">
        <f t="shared" si="4"/>
        <v>0</v>
      </c>
      <c r="E120" s="447">
        <f t="shared" si="4"/>
        <v>0</v>
      </c>
      <c r="F120" s="447">
        <f t="shared" si="4"/>
        <v>0</v>
      </c>
      <c r="G120" s="447">
        <f t="shared" si="4"/>
        <v>0</v>
      </c>
      <c r="H120" s="447">
        <f t="shared" si="4"/>
        <v>0</v>
      </c>
      <c r="I120" s="446"/>
      <c r="J120" s="446"/>
    </row>
    <row r="121" spans="1:10" s="384" customFormat="1" hidden="1" x14ac:dyDescent="0.25">
      <c r="A121" s="517">
        <v>12</v>
      </c>
      <c r="B121" s="454" t="s">
        <v>802</v>
      </c>
      <c r="C121" s="447">
        <f t="shared" si="4"/>
        <v>0</v>
      </c>
      <c r="D121" s="447">
        <f t="shared" si="4"/>
        <v>0</v>
      </c>
      <c r="E121" s="447">
        <f t="shared" si="4"/>
        <v>0</v>
      </c>
      <c r="F121" s="447">
        <f t="shared" si="4"/>
        <v>0</v>
      </c>
      <c r="G121" s="447">
        <f t="shared" si="4"/>
        <v>0</v>
      </c>
      <c r="H121" s="447">
        <f t="shared" si="4"/>
        <v>0</v>
      </c>
      <c r="I121" s="446"/>
      <c r="J121" s="446"/>
    </row>
    <row r="122" spans="1:10" s="384" customFormat="1" hidden="1" x14ac:dyDescent="0.25">
      <c r="A122" s="517">
        <v>13</v>
      </c>
      <c r="B122" s="454" t="s">
        <v>803</v>
      </c>
      <c r="C122" s="447">
        <f t="shared" si="4"/>
        <v>0</v>
      </c>
      <c r="D122" s="447">
        <f t="shared" si="4"/>
        <v>0</v>
      </c>
      <c r="E122" s="447">
        <f t="shared" si="4"/>
        <v>0</v>
      </c>
      <c r="F122" s="447">
        <f t="shared" si="4"/>
        <v>0</v>
      </c>
      <c r="G122" s="447">
        <f t="shared" si="4"/>
        <v>0</v>
      </c>
      <c r="H122" s="447">
        <f t="shared" si="4"/>
        <v>0</v>
      </c>
      <c r="I122" s="454"/>
      <c r="J122" s="454"/>
    </row>
    <row r="123" spans="1:10" s="384" customFormat="1" hidden="1" x14ac:dyDescent="0.25">
      <c r="A123" s="517">
        <v>14</v>
      </c>
      <c r="B123" s="454" t="s">
        <v>804</v>
      </c>
      <c r="C123" s="447">
        <f t="shared" si="4"/>
        <v>0</v>
      </c>
      <c r="D123" s="447">
        <f t="shared" si="4"/>
        <v>0</v>
      </c>
      <c r="E123" s="447">
        <f t="shared" si="4"/>
        <v>0</v>
      </c>
      <c r="F123" s="447">
        <f t="shared" si="4"/>
        <v>0</v>
      </c>
      <c r="G123" s="447">
        <f t="shared" si="4"/>
        <v>0</v>
      </c>
      <c r="H123" s="447">
        <f t="shared" si="4"/>
        <v>0</v>
      </c>
      <c r="I123" s="446"/>
      <c r="J123" s="446"/>
    </row>
    <row r="124" spans="1:10" s="384" customFormat="1" hidden="1" x14ac:dyDescent="0.25">
      <c r="A124" s="517">
        <v>15</v>
      </c>
      <c r="B124" s="454" t="s">
        <v>805</v>
      </c>
      <c r="C124" s="447">
        <f t="shared" si="4"/>
        <v>163</v>
      </c>
      <c r="D124" s="447">
        <f t="shared" si="4"/>
        <v>732</v>
      </c>
      <c r="E124" s="447"/>
      <c r="F124" s="447"/>
      <c r="G124" s="447">
        <v>163</v>
      </c>
      <c r="H124" s="447">
        <v>732</v>
      </c>
      <c r="I124" s="446" t="s">
        <v>3393</v>
      </c>
      <c r="J124" s="446" t="s">
        <v>2744</v>
      </c>
    </row>
    <row r="125" spans="1:10" s="384" customFormat="1" hidden="1" x14ac:dyDescent="0.25">
      <c r="A125" s="517">
        <v>16</v>
      </c>
      <c r="B125" s="454" t="s">
        <v>806</v>
      </c>
      <c r="C125" s="447">
        <v>0</v>
      </c>
      <c r="D125" s="447">
        <v>0</v>
      </c>
      <c r="E125" s="447">
        <v>0</v>
      </c>
      <c r="F125" s="447">
        <v>0</v>
      </c>
      <c r="G125" s="447">
        <v>0</v>
      </c>
      <c r="H125" s="447">
        <v>0</v>
      </c>
      <c r="I125" s="446"/>
      <c r="J125" s="446"/>
    </row>
    <row r="126" spans="1:10" s="384" customFormat="1" x14ac:dyDescent="0.2">
      <c r="A126" s="432">
        <v>6</v>
      </c>
      <c r="B126" s="433" t="s">
        <v>270</v>
      </c>
      <c r="C126" s="434">
        <f t="shared" ref="C126:H126" si="5">SUM(C127,C132,C131,C137,C143,C149,C158,C164,C173,C178,C188,C192,C194,C204,C212,C217,C218,C219)</f>
        <v>2092</v>
      </c>
      <c r="D126" s="434">
        <f t="shared" si="5"/>
        <v>8508</v>
      </c>
      <c r="E126" s="434">
        <f t="shared" si="5"/>
        <v>974</v>
      </c>
      <c r="F126" s="434">
        <f t="shared" si="5"/>
        <v>3762</v>
      </c>
      <c r="G126" s="434">
        <f t="shared" si="5"/>
        <v>1151</v>
      </c>
      <c r="H126" s="434">
        <f t="shared" si="5"/>
        <v>4882</v>
      </c>
      <c r="I126" s="433"/>
      <c r="J126" s="433"/>
    </row>
    <row r="127" spans="1:10" s="384" customFormat="1" hidden="1" x14ac:dyDescent="0.2">
      <c r="A127" s="511">
        <v>1</v>
      </c>
      <c r="B127" s="512" t="s">
        <v>271</v>
      </c>
      <c r="C127" s="437">
        <v>18</v>
      </c>
      <c r="D127" s="437">
        <v>98</v>
      </c>
      <c r="E127" s="437">
        <v>7</v>
      </c>
      <c r="F127" s="437">
        <v>30</v>
      </c>
      <c r="G127" s="437">
        <v>11</v>
      </c>
      <c r="H127" s="437">
        <v>68</v>
      </c>
      <c r="I127" s="519"/>
      <c r="J127" s="512"/>
    </row>
    <row r="128" spans="1:10" s="384" customFormat="1" hidden="1" x14ac:dyDescent="0.2">
      <c r="A128" s="514"/>
      <c r="B128" s="515" t="s">
        <v>2748</v>
      </c>
      <c r="C128" s="440">
        <v>14</v>
      </c>
      <c r="D128" s="440">
        <v>80</v>
      </c>
      <c r="E128" s="440">
        <v>5</v>
      </c>
      <c r="F128" s="440">
        <v>21</v>
      </c>
      <c r="G128" s="440">
        <v>9</v>
      </c>
      <c r="H128" s="440">
        <v>59</v>
      </c>
      <c r="I128" s="520" t="s">
        <v>2749</v>
      </c>
      <c r="J128" s="515" t="s">
        <v>3174</v>
      </c>
    </row>
    <row r="129" spans="1:10" s="384" customFormat="1" hidden="1" x14ac:dyDescent="0.2">
      <c r="A129" s="514"/>
      <c r="B129" s="515" t="s">
        <v>2755</v>
      </c>
      <c r="C129" s="440">
        <v>2</v>
      </c>
      <c r="D129" s="440">
        <v>8</v>
      </c>
      <c r="E129" s="440">
        <v>1</v>
      </c>
      <c r="F129" s="440">
        <v>4</v>
      </c>
      <c r="G129" s="440">
        <v>1</v>
      </c>
      <c r="H129" s="440">
        <v>4</v>
      </c>
      <c r="I129" s="520" t="s">
        <v>3175</v>
      </c>
      <c r="J129" s="515" t="s">
        <v>3174</v>
      </c>
    </row>
    <row r="130" spans="1:10" s="384" customFormat="1" hidden="1" x14ac:dyDescent="0.2">
      <c r="A130" s="514"/>
      <c r="B130" s="515" t="s">
        <v>2757</v>
      </c>
      <c r="C130" s="440">
        <v>2</v>
      </c>
      <c r="D130" s="440">
        <v>10</v>
      </c>
      <c r="E130" s="440">
        <v>1</v>
      </c>
      <c r="F130" s="440">
        <v>5</v>
      </c>
      <c r="G130" s="440">
        <v>1</v>
      </c>
      <c r="H130" s="440">
        <v>5</v>
      </c>
      <c r="I130" s="520" t="s">
        <v>3394</v>
      </c>
      <c r="J130" s="515" t="s">
        <v>3174</v>
      </c>
    </row>
    <row r="131" spans="1:10" s="384" customFormat="1" hidden="1" x14ac:dyDescent="0.2">
      <c r="A131" s="511">
        <v>2</v>
      </c>
      <c r="B131" s="512" t="s">
        <v>275</v>
      </c>
      <c r="C131" s="437">
        <v>0</v>
      </c>
      <c r="D131" s="437">
        <v>0</v>
      </c>
      <c r="E131" s="437">
        <v>0</v>
      </c>
      <c r="F131" s="437">
        <v>0</v>
      </c>
      <c r="G131" s="437">
        <v>0</v>
      </c>
      <c r="H131" s="437">
        <v>0</v>
      </c>
      <c r="I131" s="519"/>
      <c r="J131" s="512"/>
    </row>
    <row r="132" spans="1:10" s="384" customFormat="1" hidden="1" x14ac:dyDescent="0.2">
      <c r="A132" s="511">
        <v>3</v>
      </c>
      <c r="B132" s="512" t="s">
        <v>281</v>
      </c>
      <c r="C132" s="437">
        <v>75</v>
      </c>
      <c r="D132" s="437">
        <v>257</v>
      </c>
      <c r="E132" s="437">
        <v>0</v>
      </c>
      <c r="F132" s="437">
        <v>0</v>
      </c>
      <c r="G132" s="437">
        <v>75</v>
      </c>
      <c r="H132" s="437">
        <v>257</v>
      </c>
      <c r="I132" s="519"/>
      <c r="J132" s="512"/>
    </row>
    <row r="133" spans="1:10" s="384" customFormat="1" hidden="1" x14ac:dyDescent="0.2">
      <c r="A133" s="514"/>
      <c r="B133" s="515" t="s">
        <v>282</v>
      </c>
      <c r="C133" s="440">
        <v>10</v>
      </c>
      <c r="D133" s="440">
        <v>35</v>
      </c>
      <c r="E133" s="440"/>
      <c r="F133" s="440"/>
      <c r="G133" s="440">
        <v>10</v>
      </c>
      <c r="H133" s="440">
        <v>35</v>
      </c>
      <c r="I133" s="520" t="s">
        <v>2765</v>
      </c>
      <c r="J133" s="515" t="s">
        <v>272</v>
      </c>
    </row>
    <row r="134" spans="1:10" s="384" customFormat="1" hidden="1" x14ac:dyDescent="0.2">
      <c r="A134" s="514"/>
      <c r="B134" s="515" t="s">
        <v>2767</v>
      </c>
      <c r="C134" s="440">
        <v>20</v>
      </c>
      <c r="D134" s="440">
        <v>75</v>
      </c>
      <c r="E134" s="440"/>
      <c r="F134" s="440"/>
      <c r="G134" s="440">
        <v>20</v>
      </c>
      <c r="H134" s="440">
        <v>75</v>
      </c>
      <c r="I134" s="520" t="s">
        <v>2768</v>
      </c>
      <c r="J134" s="515" t="s">
        <v>272</v>
      </c>
    </row>
    <row r="135" spans="1:10" s="384" customFormat="1" hidden="1" x14ac:dyDescent="0.2">
      <c r="A135" s="514"/>
      <c r="B135" s="515" t="s">
        <v>291</v>
      </c>
      <c r="C135" s="440">
        <v>30</v>
      </c>
      <c r="D135" s="440">
        <v>95</v>
      </c>
      <c r="E135" s="440"/>
      <c r="F135" s="440"/>
      <c r="G135" s="440">
        <v>30</v>
      </c>
      <c r="H135" s="440">
        <v>95</v>
      </c>
      <c r="I135" s="520" t="s">
        <v>2770</v>
      </c>
      <c r="J135" s="515" t="s">
        <v>272</v>
      </c>
    </row>
    <row r="136" spans="1:10" s="384" customFormat="1" hidden="1" x14ac:dyDescent="0.2">
      <c r="A136" s="514"/>
      <c r="B136" s="515" t="s">
        <v>2771</v>
      </c>
      <c r="C136" s="440">
        <v>15</v>
      </c>
      <c r="D136" s="440">
        <v>52</v>
      </c>
      <c r="E136" s="440"/>
      <c r="F136" s="440"/>
      <c r="G136" s="440">
        <v>15</v>
      </c>
      <c r="H136" s="440">
        <v>52</v>
      </c>
      <c r="I136" s="520" t="s">
        <v>2772</v>
      </c>
      <c r="J136" s="515" t="s">
        <v>272</v>
      </c>
    </row>
    <row r="137" spans="1:10" s="384" customFormat="1" hidden="1" x14ac:dyDescent="0.2">
      <c r="A137" s="511">
        <v>4</v>
      </c>
      <c r="B137" s="512" t="s">
        <v>309</v>
      </c>
      <c r="C137" s="437">
        <v>49</v>
      </c>
      <c r="D137" s="437">
        <v>199</v>
      </c>
      <c r="E137" s="437">
        <v>47</v>
      </c>
      <c r="F137" s="437">
        <v>187</v>
      </c>
      <c r="G137" s="437">
        <v>2</v>
      </c>
      <c r="H137" s="437">
        <v>12</v>
      </c>
      <c r="I137" s="519"/>
      <c r="J137" s="512"/>
    </row>
    <row r="138" spans="1:10" s="384" customFormat="1" hidden="1" x14ac:dyDescent="0.2">
      <c r="A138" s="514"/>
      <c r="B138" s="515" t="s">
        <v>2776</v>
      </c>
      <c r="C138" s="440">
        <v>4</v>
      </c>
      <c r="D138" s="440">
        <v>9</v>
      </c>
      <c r="E138" s="440">
        <v>4</v>
      </c>
      <c r="F138" s="440">
        <v>9</v>
      </c>
      <c r="G138" s="440"/>
      <c r="H138" s="440"/>
      <c r="I138" s="520" t="s">
        <v>322</v>
      </c>
      <c r="J138" s="515" t="s">
        <v>311</v>
      </c>
    </row>
    <row r="139" spans="1:10" s="384" customFormat="1" hidden="1" x14ac:dyDescent="0.2">
      <c r="A139" s="514"/>
      <c r="B139" s="515" t="s">
        <v>2777</v>
      </c>
      <c r="C139" s="440">
        <v>8</v>
      </c>
      <c r="D139" s="440">
        <v>37</v>
      </c>
      <c r="E139" s="440">
        <v>6</v>
      </c>
      <c r="F139" s="440">
        <v>25</v>
      </c>
      <c r="G139" s="440">
        <v>2</v>
      </c>
      <c r="H139" s="440">
        <v>12</v>
      </c>
      <c r="I139" s="520" t="s">
        <v>2778</v>
      </c>
      <c r="J139" s="515" t="s">
        <v>311</v>
      </c>
    </row>
    <row r="140" spans="1:10" s="384" customFormat="1" hidden="1" x14ac:dyDescent="0.2">
      <c r="A140" s="514"/>
      <c r="B140" s="515" t="s">
        <v>2779</v>
      </c>
      <c r="C140" s="440">
        <v>8</v>
      </c>
      <c r="D140" s="440">
        <v>33</v>
      </c>
      <c r="E140" s="440">
        <v>8</v>
      </c>
      <c r="F140" s="440">
        <v>33</v>
      </c>
      <c r="G140" s="440"/>
      <c r="H140" s="440"/>
      <c r="I140" s="520" t="s">
        <v>322</v>
      </c>
      <c r="J140" s="515" t="s">
        <v>311</v>
      </c>
    </row>
    <row r="141" spans="1:10" s="384" customFormat="1" hidden="1" x14ac:dyDescent="0.2">
      <c r="A141" s="514"/>
      <c r="B141" s="515" t="s">
        <v>2780</v>
      </c>
      <c r="C141" s="440">
        <v>5</v>
      </c>
      <c r="D141" s="440">
        <v>35</v>
      </c>
      <c r="E141" s="440">
        <v>5</v>
      </c>
      <c r="F141" s="440">
        <v>35</v>
      </c>
      <c r="G141" s="440"/>
      <c r="H141" s="440"/>
      <c r="I141" s="520" t="s">
        <v>322</v>
      </c>
      <c r="J141" s="515" t="s">
        <v>311</v>
      </c>
    </row>
    <row r="142" spans="1:10" s="384" customFormat="1" hidden="1" x14ac:dyDescent="0.2">
      <c r="A142" s="514"/>
      <c r="B142" s="515" t="s">
        <v>317</v>
      </c>
      <c r="C142" s="440">
        <v>24</v>
      </c>
      <c r="D142" s="440">
        <v>85</v>
      </c>
      <c r="E142" s="440">
        <v>24</v>
      </c>
      <c r="F142" s="440">
        <v>85</v>
      </c>
      <c r="G142" s="440"/>
      <c r="H142" s="440"/>
      <c r="I142" s="520" t="s">
        <v>322</v>
      </c>
      <c r="J142" s="515" t="s">
        <v>311</v>
      </c>
    </row>
    <row r="143" spans="1:10" s="384" customFormat="1" hidden="1" x14ac:dyDescent="0.2">
      <c r="A143" s="511">
        <v>5</v>
      </c>
      <c r="B143" s="512" t="s">
        <v>318</v>
      </c>
      <c r="C143" s="437">
        <v>76</v>
      </c>
      <c r="D143" s="437">
        <v>241</v>
      </c>
      <c r="E143" s="437">
        <v>45</v>
      </c>
      <c r="F143" s="437">
        <v>138</v>
      </c>
      <c r="G143" s="437">
        <v>31</v>
      </c>
      <c r="H143" s="437">
        <v>103</v>
      </c>
      <c r="I143" s="519"/>
      <c r="J143" s="512"/>
    </row>
    <row r="144" spans="1:10" s="384" customFormat="1" hidden="1" x14ac:dyDescent="0.2">
      <c r="A144" s="514"/>
      <c r="B144" s="515" t="s">
        <v>2781</v>
      </c>
      <c r="C144" s="440">
        <v>12</v>
      </c>
      <c r="D144" s="440">
        <v>38</v>
      </c>
      <c r="E144" s="440">
        <v>7</v>
      </c>
      <c r="F144" s="440">
        <v>21</v>
      </c>
      <c r="G144" s="440">
        <v>5</v>
      </c>
      <c r="H144" s="440">
        <v>17</v>
      </c>
      <c r="I144" s="520" t="s">
        <v>2782</v>
      </c>
      <c r="J144" s="515" t="s">
        <v>320</v>
      </c>
    </row>
    <row r="145" spans="1:10" s="384" customFormat="1" hidden="1" x14ac:dyDescent="0.2">
      <c r="A145" s="514"/>
      <c r="B145" s="515" t="s">
        <v>2783</v>
      </c>
      <c r="C145" s="440">
        <v>14</v>
      </c>
      <c r="D145" s="440">
        <v>46</v>
      </c>
      <c r="E145" s="440">
        <v>8</v>
      </c>
      <c r="F145" s="440">
        <v>26</v>
      </c>
      <c r="G145" s="440">
        <v>6</v>
      </c>
      <c r="H145" s="440">
        <v>20</v>
      </c>
      <c r="I145" s="520" t="s">
        <v>2784</v>
      </c>
      <c r="J145" s="515" t="s">
        <v>320</v>
      </c>
    </row>
    <row r="146" spans="1:10" s="384" customFormat="1" hidden="1" x14ac:dyDescent="0.2">
      <c r="A146" s="514"/>
      <c r="B146" s="515" t="s">
        <v>2785</v>
      </c>
      <c r="C146" s="440">
        <v>17</v>
      </c>
      <c r="D146" s="440">
        <v>51</v>
      </c>
      <c r="E146" s="440">
        <v>10</v>
      </c>
      <c r="F146" s="440">
        <v>33</v>
      </c>
      <c r="G146" s="440">
        <v>7</v>
      </c>
      <c r="H146" s="440">
        <v>18</v>
      </c>
      <c r="I146" s="520" t="s">
        <v>2786</v>
      </c>
      <c r="J146" s="515" t="s">
        <v>320</v>
      </c>
    </row>
    <row r="147" spans="1:10" s="384" customFormat="1" hidden="1" x14ac:dyDescent="0.2">
      <c r="A147" s="514"/>
      <c r="B147" s="515" t="s">
        <v>2787</v>
      </c>
      <c r="C147" s="440">
        <v>15</v>
      </c>
      <c r="D147" s="440">
        <v>49</v>
      </c>
      <c r="E147" s="440">
        <v>9</v>
      </c>
      <c r="F147" s="440">
        <v>27</v>
      </c>
      <c r="G147" s="440">
        <v>6</v>
      </c>
      <c r="H147" s="440">
        <v>22</v>
      </c>
      <c r="I147" s="520" t="s">
        <v>2788</v>
      </c>
      <c r="J147" s="515" t="s">
        <v>320</v>
      </c>
    </row>
    <row r="148" spans="1:10" s="384" customFormat="1" hidden="1" x14ac:dyDescent="0.2">
      <c r="A148" s="514"/>
      <c r="B148" s="515" t="s">
        <v>2789</v>
      </c>
      <c r="C148" s="440">
        <v>18</v>
      </c>
      <c r="D148" s="440">
        <v>57</v>
      </c>
      <c r="E148" s="440">
        <v>11</v>
      </c>
      <c r="F148" s="440">
        <v>31</v>
      </c>
      <c r="G148" s="440">
        <v>7</v>
      </c>
      <c r="H148" s="440">
        <v>26</v>
      </c>
      <c r="I148" s="520" t="s">
        <v>2790</v>
      </c>
      <c r="J148" s="515" t="s">
        <v>320</v>
      </c>
    </row>
    <row r="149" spans="1:10" s="384" customFormat="1" hidden="1" x14ac:dyDescent="0.2">
      <c r="A149" s="511">
        <v>6</v>
      </c>
      <c r="B149" s="512" t="s">
        <v>328</v>
      </c>
      <c r="C149" s="437">
        <v>126</v>
      </c>
      <c r="D149" s="437">
        <v>599</v>
      </c>
      <c r="E149" s="437">
        <v>44</v>
      </c>
      <c r="F149" s="437">
        <v>223</v>
      </c>
      <c r="G149" s="437">
        <v>82</v>
      </c>
      <c r="H149" s="437">
        <v>376</v>
      </c>
      <c r="I149" s="519"/>
      <c r="J149" s="512"/>
    </row>
    <row r="150" spans="1:10" s="384" customFormat="1" hidden="1" x14ac:dyDescent="0.2">
      <c r="A150" s="514"/>
      <c r="B150" s="515" t="s">
        <v>329</v>
      </c>
      <c r="C150" s="440">
        <v>5</v>
      </c>
      <c r="D150" s="440">
        <v>22</v>
      </c>
      <c r="E150" s="440">
        <v>2</v>
      </c>
      <c r="F150" s="440">
        <v>10</v>
      </c>
      <c r="G150" s="440">
        <v>3</v>
      </c>
      <c r="H150" s="440">
        <v>12</v>
      </c>
      <c r="I150" s="520" t="s">
        <v>3395</v>
      </c>
      <c r="J150" s="515" t="s">
        <v>3184</v>
      </c>
    </row>
    <row r="151" spans="1:10" s="384" customFormat="1" hidden="1" x14ac:dyDescent="0.2">
      <c r="A151" s="514"/>
      <c r="B151" s="515" t="s">
        <v>330</v>
      </c>
      <c r="C151" s="440">
        <v>20</v>
      </c>
      <c r="D151" s="440">
        <v>95</v>
      </c>
      <c r="E151" s="440">
        <v>8</v>
      </c>
      <c r="F151" s="440">
        <v>40</v>
      </c>
      <c r="G151" s="440">
        <v>12</v>
      </c>
      <c r="H151" s="440">
        <v>55</v>
      </c>
      <c r="I151" s="520" t="s">
        <v>3396</v>
      </c>
      <c r="J151" s="515" t="s">
        <v>2793</v>
      </c>
    </row>
    <row r="152" spans="1:10" s="384" customFormat="1" hidden="1" x14ac:dyDescent="0.2">
      <c r="A152" s="514"/>
      <c r="B152" s="515" t="s">
        <v>331</v>
      </c>
      <c r="C152" s="440">
        <v>6</v>
      </c>
      <c r="D152" s="440">
        <v>35</v>
      </c>
      <c r="E152" s="440">
        <v>3</v>
      </c>
      <c r="F152" s="440">
        <v>17</v>
      </c>
      <c r="G152" s="440">
        <v>3</v>
      </c>
      <c r="H152" s="440">
        <v>18</v>
      </c>
      <c r="I152" s="520" t="s">
        <v>3397</v>
      </c>
      <c r="J152" s="515" t="s">
        <v>2793</v>
      </c>
    </row>
    <row r="153" spans="1:10" s="384" customFormat="1" hidden="1" x14ac:dyDescent="0.2">
      <c r="A153" s="514"/>
      <c r="B153" s="515" t="s">
        <v>332</v>
      </c>
      <c r="C153" s="440">
        <v>32</v>
      </c>
      <c r="D153" s="440">
        <v>145</v>
      </c>
      <c r="E153" s="440">
        <v>10</v>
      </c>
      <c r="F153" s="440">
        <v>50</v>
      </c>
      <c r="G153" s="440">
        <v>22</v>
      </c>
      <c r="H153" s="440">
        <v>95</v>
      </c>
      <c r="I153" s="520" t="s">
        <v>3398</v>
      </c>
      <c r="J153" s="515" t="s">
        <v>2793</v>
      </c>
    </row>
    <row r="154" spans="1:10" s="384" customFormat="1" hidden="1" x14ac:dyDescent="0.2">
      <c r="A154" s="514"/>
      <c r="B154" s="515" t="s">
        <v>333</v>
      </c>
      <c r="C154" s="440">
        <v>25</v>
      </c>
      <c r="D154" s="440">
        <v>110</v>
      </c>
      <c r="E154" s="440">
        <v>5</v>
      </c>
      <c r="F154" s="440">
        <v>25</v>
      </c>
      <c r="G154" s="440">
        <v>20</v>
      </c>
      <c r="H154" s="440">
        <v>85</v>
      </c>
      <c r="I154" s="520" t="s">
        <v>3399</v>
      </c>
      <c r="J154" s="515" t="s">
        <v>2793</v>
      </c>
    </row>
    <row r="155" spans="1:10" s="384" customFormat="1" hidden="1" x14ac:dyDescent="0.2">
      <c r="A155" s="514"/>
      <c r="B155" s="515" t="s">
        <v>336</v>
      </c>
      <c r="C155" s="440">
        <v>12</v>
      </c>
      <c r="D155" s="440">
        <v>65</v>
      </c>
      <c r="E155" s="440">
        <v>3</v>
      </c>
      <c r="F155" s="440">
        <v>18</v>
      </c>
      <c r="G155" s="440">
        <v>9</v>
      </c>
      <c r="H155" s="440">
        <v>47</v>
      </c>
      <c r="I155" s="520" t="s">
        <v>3191</v>
      </c>
      <c r="J155" s="515" t="s">
        <v>2793</v>
      </c>
    </row>
    <row r="156" spans="1:10" s="384" customFormat="1" hidden="1" x14ac:dyDescent="0.2">
      <c r="A156" s="514"/>
      <c r="B156" s="515" t="s">
        <v>338</v>
      </c>
      <c r="C156" s="440">
        <v>6</v>
      </c>
      <c r="D156" s="440">
        <v>32</v>
      </c>
      <c r="E156" s="440">
        <v>3</v>
      </c>
      <c r="F156" s="440">
        <v>18</v>
      </c>
      <c r="G156" s="440">
        <v>3</v>
      </c>
      <c r="H156" s="440">
        <v>14</v>
      </c>
      <c r="I156" s="520" t="s">
        <v>3193</v>
      </c>
      <c r="J156" s="515" t="s">
        <v>3194</v>
      </c>
    </row>
    <row r="157" spans="1:10" s="384" customFormat="1" hidden="1" x14ac:dyDescent="0.2">
      <c r="A157" s="514"/>
      <c r="B157" s="515" t="s">
        <v>2803</v>
      </c>
      <c r="C157" s="440">
        <v>20</v>
      </c>
      <c r="D157" s="440">
        <v>95</v>
      </c>
      <c r="E157" s="440">
        <v>10</v>
      </c>
      <c r="F157" s="440">
        <v>45</v>
      </c>
      <c r="G157" s="440">
        <v>10</v>
      </c>
      <c r="H157" s="440">
        <v>50</v>
      </c>
      <c r="I157" s="520" t="s">
        <v>2804</v>
      </c>
      <c r="J157" s="515" t="s">
        <v>3194</v>
      </c>
    </row>
    <row r="158" spans="1:10" s="384" customFormat="1" hidden="1" x14ac:dyDescent="0.2">
      <c r="A158" s="511">
        <v>7</v>
      </c>
      <c r="B158" s="512" t="s">
        <v>340</v>
      </c>
      <c r="C158" s="437">
        <v>108</v>
      </c>
      <c r="D158" s="437">
        <v>432</v>
      </c>
      <c r="E158" s="437">
        <v>36</v>
      </c>
      <c r="F158" s="437">
        <v>144</v>
      </c>
      <c r="G158" s="437">
        <v>72</v>
      </c>
      <c r="H158" s="437">
        <v>288</v>
      </c>
      <c r="I158" s="519"/>
      <c r="J158" s="512"/>
    </row>
    <row r="159" spans="1:10" s="384" customFormat="1" hidden="1" x14ac:dyDescent="0.2">
      <c r="A159" s="514"/>
      <c r="B159" s="515" t="s">
        <v>341</v>
      </c>
      <c r="C159" s="440">
        <v>40</v>
      </c>
      <c r="D159" s="440">
        <v>160</v>
      </c>
      <c r="E159" s="440">
        <v>10</v>
      </c>
      <c r="F159" s="440">
        <v>40</v>
      </c>
      <c r="G159" s="440">
        <v>30</v>
      </c>
      <c r="H159" s="440">
        <v>120</v>
      </c>
      <c r="I159" s="520" t="s">
        <v>2805</v>
      </c>
      <c r="J159" s="515" t="s">
        <v>272</v>
      </c>
    </row>
    <row r="160" spans="1:10" s="384" customFormat="1" hidden="1" x14ac:dyDescent="0.2">
      <c r="A160" s="514"/>
      <c r="B160" s="515" t="s">
        <v>342</v>
      </c>
      <c r="C160" s="440">
        <v>18</v>
      </c>
      <c r="D160" s="440">
        <v>72</v>
      </c>
      <c r="E160" s="440">
        <v>8</v>
      </c>
      <c r="F160" s="440">
        <v>32</v>
      </c>
      <c r="G160" s="440">
        <v>10</v>
      </c>
      <c r="H160" s="440">
        <v>40</v>
      </c>
      <c r="I160" s="520" t="s">
        <v>2806</v>
      </c>
      <c r="J160" s="515" t="s">
        <v>272</v>
      </c>
    </row>
    <row r="161" spans="1:10" s="384" customFormat="1" hidden="1" x14ac:dyDescent="0.2">
      <c r="A161" s="514"/>
      <c r="B161" s="515" t="s">
        <v>343</v>
      </c>
      <c r="C161" s="440">
        <v>12</v>
      </c>
      <c r="D161" s="440">
        <v>48</v>
      </c>
      <c r="E161" s="440">
        <v>5</v>
      </c>
      <c r="F161" s="440">
        <v>20</v>
      </c>
      <c r="G161" s="440">
        <v>7</v>
      </c>
      <c r="H161" s="440">
        <v>28</v>
      </c>
      <c r="I161" s="520" t="s">
        <v>2807</v>
      </c>
      <c r="J161" s="515" t="s">
        <v>272</v>
      </c>
    </row>
    <row r="162" spans="1:10" s="384" customFormat="1" hidden="1" x14ac:dyDescent="0.2">
      <c r="A162" s="514"/>
      <c r="B162" s="515" t="s">
        <v>344</v>
      </c>
      <c r="C162" s="440">
        <v>8</v>
      </c>
      <c r="D162" s="440">
        <v>32</v>
      </c>
      <c r="E162" s="440">
        <v>3</v>
      </c>
      <c r="F162" s="440">
        <v>12</v>
      </c>
      <c r="G162" s="440">
        <v>5</v>
      </c>
      <c r="H162" s="440">
        <v>20</v>
      </c>
      <c r="I162" s="520" t="s">
        <v>2808</v>
      </c>
      <c r="J162" s="515" t="s">
        <v>272</v>
      </c>
    </row>
    <row r="163" spans="1:10" s="384" customFormat="1" hidden="1" x14ac:dyDescent="0.2">
      <c r="A163" s="514"/>
      <c r="B163" s="515" t="s">
        <v>350</v>
      </c>
      <c r="C163" s="440">
        <v>30</v>
      </c>
      <c r="D163" s="440">
        <v>120</v>
      </c>
      <c r="E163" s="440">
        <v>10</v>
      </c>
      <c r="F163" s="440">
        <v>40</v>
      </c>
      <c r="G163" s="440">
        <v>20</v>
      </c>
      <c r="H163" s="440">
        <v>80</v>
      </c>
      <c r="I163" s="520" t="s">
        <v>2814</v>
      </c>
      <c r="J163" s="515" t="s">
        <v>272</v>
      </c>
    </row>
    <row r="164" spans="1:10" s="384" customFormat="1" hidden="1" x14ac:dyDescent="0.2">
      <c r="A164" s="511">
        <v>8</v>
      </c>
      <c r="B164" s="512" t="s">
        <v>351</v>
      </c>
      <c r="C164" s="437">
        <v>92</v>
      </c>
      <c r="D164" s="437">
        <v>413</v>
      </c>
      <c r="E164" s="437">
        <v>51</v>
      </c>
      <c r="F164" s="437">
        <v>205</v>
      </c>
      <c r="G164" s="437">
        <v>74</v>
      </c>
      <c r="H164" s="437">
        <v>344</v>
      </c>
      <c r="I164" s="519"/>
      <c r="J164" s="512"/>
    </row>
    <row r="165" spans="1:10" s="384" customFormat="1" hidden="1" x14ac:dyDescent="0.2">
      <c r="A165" s="514"/>
      <c r="B165" s="515" t="s">
        <v>2815</v>
      </c>
      <c r="C165" s="440">
        <v>12</v>
      </c>
      <c r="D165" s="440">
        <v>52</v>
      </c>
      <c r="E165" s="440">
        <v>4</v>
      </c>
      <c r="F165" s="440">
        <v>16</v>
      </c>
      <c r="G165" s="440">
        <v>8</v>
      </c>
      <c r="H165" s="440">
        <v>36</v>
      </c>
      <c r="I165" s="520" t="s">
        <v>2816</v>
      </c>
      <c r="J165" s="515" t="s">
        <v>311</v>
      </c>
    </row>
    <row r="166" spans="1:10" s="384" customFormat="1" hidden="1" x14ac:dyDescent="0.2">
      <c r="A166" s="514"/>
      <c r="B166" s="515" t="s">
        <v>2817</v>
      </c>
      <c r="C166" s="440">
        <v>3</v>
      </c>
      <c r="D166" s="440">
        <v>6</v>
      </c>
      <c r="E166" s="440">
        <v>3</v>
      </c>
      <c r="F166" s="440">
        <v>6</v>
      </c>
      <c r="G166" s="440">
        <v>0</v>
      </c>
      <c r="H166" s="440">
        <v>0</v>
      </c>
      <c r="I166" s="520" t="s">
        <v>2818</v>
      </c>
      <c r="J166" s="515" t="s">
        <v>3400</v>
      </c>
    </row>
    <row r="167" spans="1:10" s="384" customFormat="1" hidden="1" x14ac:dyDescent="0.2">
      <c r="A167" s="514"/>
      <c r="B167" s="515" t="s">
        <v>2819</v>
      </c>
      <c r="C167" s="440">
        <v>7</v>
      </c>
      <c r="D167" s="440">
        <v>25</v>
      </c>
      <c r="E167" s="440">
        <v>7</v>
      </c>
      <c r="F167" s="440">
        <v>25</v>
      </c>
      <c r="G167" s="440">
        <v>0</v>
      </c>
      <c r="H167" s="440">
        <v>0</v>
      </c>
      <c r="I167" s="520" t="s">
        <v>2820</v>
      </c>
      <c r="J167" s="515" t="s">
        <v>2821</v>
      </c>
    </row>
    <row r="168" spans="1:10" s="384" customFormat="1" hidden="1" x14ac:dyDescent="0.2">
      <c r="A168" s="514"/>
      <c r="B168" s="515" t="s">
        <v>2822</v>
      </c>
      <c r="C168" s="440"/>
      <c r="D168" s="440"/>
      <c r="E168" s="440">
        <v>0</v>
      </c>
      <c r="F168" s="440">
        <v>0</v>
      </c>
      <c r="G168" s="440">
        <v>18</v>
      </c>
      <c r="H168" s="440">
        <v>90</v>
      </c>
      <c r="I168" s="520" t="s">
        <v>2823</v>
      </c>
      <c r="J168" s="515" t="s">
        <v>2821</v>
      </c>
    </row>
    <row r="169" spans="1:10" s="384" customFormat="1" hidden="1" x14ac:dyDescent="0.2">
      <c r="A169" s="514"/>
      <c r="B169" s="515" t="s">
        <v>2824</v>
      </c>
      <c r="C169" s="440"/>
      <c r="D169" s="440"/>
      <c r="E169" s="440">
        <v>15</v>
      </c>
      <c r="F169" s="440">
        <v>46</v>
      </c>
      <c r="G169" s="440">
        <v>0</v>
      </c>
      <c r="H169" s="440">
        <v>0</v>
      </c>
      <c r="I169" s="520" t="s">
        <v>2825</v>
      </c>
      <c r="J169" s="515" t="s">
        <v>311</v>
      </c>
    </row>
    <row r="170" spans="1:10" s="384" customFormat="1" hidden="1" x14ac:dyDescent="0.2">
      <c r="A170" s="514"/>
      <c r="B170" s="515" t="s">
        <v>2826</v>
      </c>
      <c r="C170" s="440">
        <v>30</v>
      </c>
      <c r="D170" s="440">
        <v>130</v>
      </c>
      <c r="E170" s="440">
        <v>0</v>
      </c>
      <c r="F170" s="440">
        <v>0</v>
      </c>
      <c r="G170" s="440">
        <v>30</v>
      </c>
      <c r="H170" s="440">
        <v>130</v>
      </c>
      <c r="I170" s="520" t="s">
        <v>2827</v>
      </c>
      <c r="J170" s="515" t="s">
        <v>2821</v>
      </c>
    </row>
    <row r="171" spans="1:10" s="384" customFormat="1" hidden="1" x14ac:dyDescent="0.2">
      <c r="A171" s="514"/>
      <c r="B171" s="515" t="s">
        <v>1982</v>
      </c>
      <c r="C171" s="440">
        <v>25</v>
      </c>
      <c r="D171" s="440">
        <v>130</v>
      </c>
      <c r="E171" s="440">
        <v>15</v>
      </c>
      <c r="F171" s="440">
        <v>80</v>
      </c>
      <c r="G171" s="440">
        <v>10</v>
      </c>
      <c r="H171" s="440">
        <v>50</v>
      </c>
      <c r="I171" s="520" t="s">
        <v>2828</v>
      </c>
      <c r="J171" s="515" t="s">
        <v>2821</v>
      </c>
    </row>
    <row r="172" spans="1:10" s="384" customFormat="1" hidden="1" x14ac:dyDescent="0.2">
      <c r="A172" s="514"/>
      <c r="B172" s="515" t="s">
        <v>2829</v>
      </c>
      <c r="C172" s="440">
        <v>15</v>
      </c>
      <c r="D172" s="440">
        <v>70</v>
      </c>
      <c r="E172" s="440">
        <v>7</v>
      </c>
      <c r="F172" s="440">
        <v>32</v>
      </c>
      <c r="G172" s="440">
        <v>8</v>
      </c>
      <c r="H172" s="440">
        <v>38</v>
      </c>
      <c r="I172" s="520" t="s">
        <v>2828</v>
      </c>
      <c r="J172" s="515" t="s">
        <v>3389</v>
      </c>
    </row>
    <row r="173" spans="1:10" s="384" customFormat="1" hidden="1" x14ac:dyDescent="0.2">
      <c r="A173" s="511">
        <v>9</v>
      </c>
      <c r="B173" s="512" t="s">
        <v>362</v>
      </c>
      <c r="C173" s="437">
        <v>43</v>
      </c>
      <c r="D173" s="437">
        <v>162</v>
      </c>
      <c r="E173" s="437">
        <v>41</v>
      </c>
      <c r="F173" s="437">
        <v>156</v>
      </c>
      <c r="G173" s="437">
        <v>2</v>
      </c>
      <c r="H173" s="437">
        <v>6</v>
      </c>
      <c r="I173" s="519"/>
      <c r="J173" s="512"/>
    </row>
    <row r="174" spans="1:10" s="384" customFormat="1" hidden="1" x14ac:dyDescent="0.2">
      <c r="A174" s="514"/>
      <c r="B174" s="515" t="s">
        <v>3196</v>
      </c>
      <c r="C174" s="440">
        <v>8</v>
      </c>
      <c r="D174" s="440">
        <v>29</v>
      </c>
      <c r="E174" s="440">
        <v>8</v>
      </c>
      <c r="F174" s="440">
        <v>29</v>
      </c>
      <c r="G174" s="440">
        <v>0</v>
      </c>
      <c r="H174" s="440">
        <v>0</v>
      </c>
      <c r="I174" s="520" t="s">
        <v>3401</v>
      </c>
      <c r="J174" s="515" t="s">
        <v>311</v>
      </c>
    </row>
    <row r="175" spans="1:10" s="384" customFormat="1" hidden="1" x14ac:dyDescent="0.2">
      <c r="A175" s="514"/>
      <c r="B175" s="515" t="s">
        <v>2830</v>
      </c>
      <c r="C175" s="440">
        <v>1</v>
      </c>
      <c r="D175" s="440">
        <v>5</v>
      </c>
      <c r="E175" s="440">
        <v>1</v>
      </c>
      <c r="F175" s="440">
        <v>5</v>
      </c>
      <c r="G175" s="440">
        <v>0</v>
      </c>
      <c r="H175" s="440">
        <v>0</v>
      </c>
      <c r="I175" s="520" t="s">
        <v>2831</v>
      </c>
      <c r="J175" s="515" t="s">
        <v>311</v>
      </c>
    </row>
    <row r="176" spans="1:10" s="384" customFormat="1" hidden="1" x14ac:dyDescent="0.2">
      <c r="A176" s="514"/>
      <c r="B176" s="515" t="s">
        <v>2832</v>
      </c>
      <c r="C176" s="440">
        <v>10</v>
      </c>
      <c r="D176" s="440">
        <v>39</v>
      </c>
      <c r="E176" s="440">
        <v>10</v>
      </c>
      <c r="F176" s="440">
        <v>39</v>
      </c>
      <c r="G176" s="440">
        <v>0</v>
      </c>
      <c r="H176" s="440">
        <v>0</v>
      </c>
      <c r="I176" s="520" t="s">
        <v>2833</v>
      </c>
      <c r="J176" s="515" t="s">
        <v>311</v>
      </c>
    </row>
    <row r="177" spans="1:10" s="384" customFormat="1" hidden="1" x14ac:dyDescent="0.2">
      <c r="A177" s="514"/>
      <c r="B177" s="515" t="s">
        <v>2834</v>
      </c>
      <c r="C177" s="440">
        <v>24</v>
      </c>
      <c r="D177" s="440">
        <v>89</v>
      </c>
      <c r="E177" s="440">
        <v>22</v>
      </c>
      <c r="F177" s="440">
        <v>83</v>
      </c>
      <c r="G177" s="440">
        <v>2</v>
      </c>
      <c r="H177" s="440">
        <v>6</v>
      </c>
      <c r="I177" s="520" t="s">
        <v>3402</v>
      </c>
      <c r="J177" s="515"/>
    </row>
    <row r="178" spans="1:10" s="384" customFormat="1" hidden="1" x14ac:dyDescent="0.2">
      <c r="A178" s="511">
        <v>10</v>
      </c>
      <c r="B178" s="512" t="s">
        <v>369</v>
      </c>
      <c r="C178" s="437">
        <v>299</v>
      </c>
      <c r="D178" s="437">
        <v>1115</v>
      </c>
      <c r="E178" s="437">
        <v>149</v>
      </c>
      <c r="F178" s="437">
        <v>552</v>
      </c>
      <c r="G178" s="437">
        <v>150</v>
      </c>
      <c r="H178" s="437">
        <v>563</v>
      </c>
      <c r="I178" s="519"/>
      <c r="J178" s="512"/>
    </row>
    <row r="179" spans="1:10" s="384" customFormat="1" hidden="1" x14ac:dyDescent="0.2">
      <c r="A179" s="514"/>
      <c r="B179" s="515" t="s">
        <v>370</v>
      </c>
      <c r="C179" s="440">
        <v>26</v>
      </c>
      <c r="D179" s="440">
        <v>134</v>
      </c>
      <c r="E179" s="440">
        <v>13</v>
      </c>
      <c r="F179" s="440">
        <v>67</v>
      </c>
      <c r="G179" s="440">
        <v>13</v>
      </c>
      <c r="H179" s="440">
        <v>67</v>
      </c>
      <c r="I179" s="520" t="s">
        <v>371</v>
      </c>
      <c r="J179" s="515" t="s">
        <v>353</v>
      </c>
    </row>
    <row r="180" spans="1:10" s="384" customFormat="1" hidden="1" x14ac:dyDescent="0.2">
      <c r="A180" s="514"/>
      <c r="B180" s="515" t="s">
        <v>2836</v>
      </c>
      <c r="C180" s="440">
        <v>23</v>
      </c>
      <c r="D180" s="440">
        <v>87</v>
      </c>
      <c r="E180" s="440">
        <v>11</v>
      </c>
      <c r="F180" s="440">
        <v>38</v>
      </c>
      <c r="G180" s="440">
        <v>12</v>
      </c>
      <c r="H180" s="440">
        <v>49</v>
      </c>
      <c r="I180" s="520" t="s">
        <v>373</v>
      </c>
      <c r="J180" s="515" t="s">
        <v>353</v>
      </c>
    </row>
    <row r="181" spans="1:10" s="384" customFormat="1" hidden="1" x14ac:dyDescent="0.2">
      <c r="A181" s="514"/>
      <c r="B181" s="515" t="s">
        <v>2837</v>
      </c>
      <c r="C181" s="440">
        <v>70</v>
      </c>
      <c r="D181" s="440">
        <v>240</v>
      </c>
      <c r="E181" s="440">
        <v>35</v>
      </c>
      <c r="F181" s="440">
        <v>120</v>
      </c>
      <c r="G181" s="440">
        <v>35</v>
      </c>
      <c r="H181" s="440">
        <v>120</v>
      </c>
      <c r="I181" s="520" t="s">
        <v>375</v>
      </c>
      <c r="J181" s="515" t="s">
        <v>353</v>
      </c>
    </row>
    <row r="182" spans="1:10" s="384" customFormat="1" hidden="1" x14ac:dyDescent="0.2">
      <c r="A182" s="514"/>
      <c r="B182" s="515" t="s">
        <v>2838</v>
      </c>
      <c r="C182" s="440">
        <v>30</v>
      </c>
      <c r="D182" s="440">
        <v>186</v>
      </c>
      <c r="E182" s="440">
        <v>15</v>
      </c>
      <c r="F182" s="440">
        <v>93</v>
      </c>
      <c r="G182" s="440">
        <v>15</v>
      </c>
      <c r="H182" s="440">
        <v>93</v>
      </c>
      <c r="I182" s="520" t="s">
        <v>377</v>
      </c>
      <c r="J182" s="515" t="s">
        <v>353</v>
      </c>
    </row>
    <row r="183" spans="1:10" s="384" customFormat="1" hidden="1" x14ac:dyDescent="0.2">
      <c r="A183" s="514"/>
      <c r="B183" s="515" t="s">
        <v>2839</v>
      </c>
      <c r="C183" s="440">
        <v>12</v>
      </c>
      <c r="D183" s="440">
        <v>36</v>
      </c>
      <c r="E183" s="440">
        <v>6</v>
      </c>
      <c r="F183" s="440">
        <v>18</v>
      </c>
      <c r="G183" s="440">
        <v>6</v>
      </c>
      <c r="H183" s="440">
        <v>18</v>
      </c>
      <c r="I183" s="520" t="s">
        <v>379</v>
      </c>
      <c r="J183" s="515" t="s">
        <v>353</v>
      </c>
    </row>
    <row r="184" spans="1:10" s="384" customFormat="1" hidden="1" x14ac:dyDescent="0.2">
      <c r="A184" s="514"/>
      <c r="B184" s="515" t="s">
        <v>380</v>
      </c>
      <c r="C184" s="440">
        <v>28</v>
      </c>
      <c r="D184" s="440">
        <v>98</v>
      </c>
      <c r="E184" s="440">
        <v>14</v>
      </c>
      <c r="F184" s="440">
        <v>49</v>
      </c>
      <c r="G184" s="440">
        <v>14</v>
      </c>
      <c r="H184" s="440">
        <v>49</v>
      </c>
      <c r="I184" s="520" t="s">
        <v>381</v>
      </c>
      <c r="J184" s="515" t="s">
        <v>353</v>
      </c>
    </row>
    <row r="185" spans="1:10" s="384" customFormat="1" hidden="1" x14ac:dyDescent="0.2">
      <c r="A185" s="514"/>
      <c r="B185" s="515" t="s">
        <v>382</v>
      </c>
      <c r="C185" s="440">
        <v>24</v>
      </c>
      <c r="D185" s="440">
        <v>92</v>
      </c>
      <c r="E185" s="440">
        <v>12</v>
      </c>
      <c r="F185" s="440">
        <v>46</v>
      </c>
      <c r="G185" s="440">
        <v>12</v>
      </c>
      <c r="H185" s="440">
        <v>46</v>
      </c>
      <c r="I185" s="520" t="s">
        <v>383</v>
      </c>
      <c r="J185" s="515" t="s">
        <v>353</v>
      </c>
    </row>
    <row r="186" spans="1:10" s="384" customFormat="1" hidden="1" x14ac:dyDescent="0.2">
      <c r="A186" s="514"/>
      <c r="B186" s="515" t="s">
        <v>384</v>
      </c>
      <c r="C186" s="440">
        <v>56</v>
      </c>
      <c r="D186" s="440">
        <v>136</v>
      </c>
      <c r="E186" s="440">
        <v>28</v>
      </c>
      <c r="F186" s="440">
        <v>68</v>
      </c>
      <c r="G186" s="440">
        <v>28</v>
      </c>
      <c r="H186" s="440">
        <v>68</v>
      </c>
      <c r="I186" s="520" t="s">
        <v>385</v>
      </c>
      <c r="J186" s="515" t="s">
        <v>353</v>
      </c>
    </row>
    <row r="187" spans="1:10" s="384" customFormat="1" hidden="1" x14ac:dyDescent="0.2">
      <c r="A187" s="514"/>
      <c r="B187" s="515" t="s">
        <v>386</v>
      </c>
      <c r="C187" s="440">
        <v>30</v>
      </c>
      <c r="D187" s="440">
        <v>106</v>
      </c>
      <c r="E187" s="440">
        <v>15</v>
      </c>
      <c r="F187" s="440">
        <v>53</v>
      </c>
      <c r="G187" s="440">
        <v>15</v>
      </c>
      <c r="H187" s="440">
        <v>53</v>
      </c>
      <c r="I187" s="520" t="s">
        <v>387</v>
      </c>
      <c r="J187" s="515" t="s">
        <v>353</v>
      </c>
    </row>
    <row r="188" spans="1:10" s="384" customFormat="1" hidden="1" x14ac:dyDescent="0.2">
      <c r="A188" s="511">
        <v>11</v>
      </c>
      <c r="B188" s="512" t="s">
        <v>388</v>
      </c>
      <c r="C188" s="437">
        <v>41</v>
      </c>
      <c r="D188" s="437">
        <v>137</v>
      </c>
      <c r="E188" s="437">
        <v>41</v>
      </c>
      <c r="F188" s="437">
        <v>137</v>
      </c>
      <c r="G188" s="437">
        <v>0</v>
      </c>
      <c r="H188" s="437">
        <v>0</v>
      </c>
      <c r="I188" s="519"/>
      <c r="J188" s="512"/>
    </row>
    <row r="189" spans="1:10" s="384" customFormat="1" hidden="1" x14ac:dyDescent="0.2">
      <c r="A189" s="514"/>
      <c r="B189" s="515" t="s">
        <v>392</v>
      </c>
      <c r="C189" s="440">
        <v>22</v>
      </c>
      <c r="D189" s="440">
        <v>68</v>
      </c>
      <c r="E189" s="440">
        <v>22</v>
      </c>
      <c r="F189" s="440">
        <v>68</v>
      </c>
      <c r="G189" s="440"/>
      <c r="H189" s="440"/>
      <c r="I189" s="520" t="s">
        <v>322</v>
      </c>
      <c r="J189" s="515" t="s">
        <v>2841</v>
      </c>
    </row>
    <row r="190" spans="1:10" s="384" customFormat="1" hidden="1" x14ac:dyDescent="0.2">
      <c r="A190" s="514"/>
      <c r="B190" s="515" t="s">
        <v>394</v>
      </c>
      <c r="C190" s="440">
        <v>5</v>
      </c>
      <c r="D190" s="440">
        <v>17</v>
      </c>
      <c r="E190" s="440">
        <v>5</v>
      </c>
      <c r="F190" s="440">
        <v>17</v>
      </c>
      <c r="G190" s="440"/>
      <c r="H190" s="440"/>
      <c r="I190" s="520" t="s">
        <v>3403</v>
      </c>
      <c r="J190" s="515" t="s">
        <v>2841</v>
      </c>
    </row>
    <row r="191" spans="1:10" s="384" customFormat="1" hidden="1" x14ac:dyDescent="0.2">
      <c r="A191" s="514"/>
      <c r="B191" s="515" t="s">
        <v>396</v>
      </c>
      <c r="C191" s="440">
        <v>14</v>
      </c>
      <c r="D191" s="440">
        <v>52</v>
      </c>
      <c r="E191" s="440">
        <v>14</v>
      </c>
      <c r="F191" s="440">
        <v>52</v>
      </c>
      <c r="G191" s="440"/>
      <c r="H191" s="440"/>
      <c r="I191" s="520" t="s">
        <v>322</v>
      </c>
      <c r="J191" s="515" t="s">
        <v>2841</v>
      </c>
    </row>
    <row r="192" spans="1:10" s="384" customFormat="1" hidden="1" x14ac:dyDescent="0.2">
      <c r="A192" s="511">
        <v>12</v>
      </c>
      <c r="B192" s="512" t="s">
        <v>398</v>
      </c>
      <c r="C192" s="437">
        <v>40</v>
      </c>
      <c r="D192" s="437">
        <v>160</v>
      </c>
      <c r="E192" s="437">
        <v>20</v>
      </c>
      <c r="F192" s="437">
        <v>80</v>
      </c>
      <c r="G192" s="437">
        <v>20</v>
      </c>
      <c r="H192" s="437">
        <v>80</v>
      </c>
      <c r="I192" s="519"/>
      <c r="J192" s="512"/>
    </row>
    <row r="193" spans="1:10" s="384" customFormat="1" hidden="1" x14ac:dyDescent="0.2">
      <c r="A193" s="514"/>
      <c r="B193" s="515" t="s">
        <v>2846</v>
      </c>
      <c r="C193" s="440">
        <v>40</v>
      </c>
      <c r="D193" s="440">
        <v>160</v>
      </c>
      <c r="E193" s="440">
        <v>20</v>
      </c>
      <c r="F193" s="440">
        <v>80</v>
      </c>
      <c r="G193" s="440">
        <v>20</v>
      </c>
      <c r="H193" s="440">
        <v>80</v>
      </c>
      <c r="I193" s="520" t="s">
        <v>3338</v>
      </c>
      <c r="J193" s="515" t="s">
        <v>3202</v>
      </c>
    </row>
    <row r="194" spans="1:10" s="384" customFormat="1" hidden="1" x14ac:dyDescent="0.2">
      <c r="A194" s="511">
        <v>13</v>
      </c>
      <c r="B194" s="512" t="s">
        <v>405</v>
      </c>
      <c r="C194" s="437">
        <v>740</v>
      </c>
      <c r="D194" s="437">
        <v>3440</v>
      </c>
      <c r="E194" s="437">
        <v>310</v>
      </c>
      <c r="F194" s="437">
        <v>1335</v>
      </c>
      <c r="G194" s="437">
        <v>430</v>
      </c>
      <c r="H194" s="437">
        <v>2105</v>
      </c>
      <c r="I194" s="519"/>
      <c r="J194" s="512"/>
    </row>
    <row r="195" spans="1:10" s="384" customFormat="1" hidden="1" x14ac:dyDescent="0.2">
      <c r="A195" s="514"/>
      <c r="B195" s="515" t="s">
        <v>2853</v>
      </c>
      <c r="C195" s="440">
        <v>90</v>
      </c>
      <c r="D195" s="440">
        <v>610</v>
      </c>
      <c r="E195" s="440">
        <v>40</v>
      </c>
      <c r="F195" s="440">
        <v>200</v>
      </c>
      <c r="G195" s="440">
        <v>50</v>
      </c>
      <c r="H195" s="440">
        <v>410</v>
      </c>
      <c r="I195" s="520" t="s">
        <v>2854</v>
      </c>
      <c r="J195" s="515" t="s">
        <v>408</v>
      </c>
    </row>
    <row r="196" spans="1:10" s="384" customFormat="1" hidden="1" x14ac:dyDescent="0.2">
      <c r="A196" s="514"/>
      <c r="B196" s="515" t="s">
        <v>2855</v>
      </c>
      <c r="C196" s="440">
        <v>40</v>
      </c>
      <c r="D196" s="440">
        <v>170</v>
      </c>
      <c r="E196" s="440">
        <v>10</v>
      </c>
      <c r="F196" s="440">
        <v>45</v>
      </c>
      <c r="G196" s="440">
        <v>30</v>
      </c>
      <c r="H196" s="440">
        <v>125</v>
      </c>
      <c r="I196" s="520" t="s">
        <v>2856</v>
      </c>
      <c r="J196" s="515" t="s">
        <v>408</v>
      </c>
    </row>
    <row r="197" spans="1:10" s="384" customFormat="1" hidden="1" x14ac:dyDescent="0.2">
      <c r="A197" s="514"/>
      <c r="B197" s="515" t="s">
        <v>2857</v>
      </c>
      <c r="C197" s="440">
        <v>70</v>
      </c>
      <c r="D197" s="440">
        <v>290</v>
      </c>
      <c r="E197" s="440">
        <v>30</v>
      </c>
      <c r="F197" s="440">
        <v>130</v>
      </c>
      <c r="G197" s="440">
        <v>40</v>
      </c>
      <c r="H197" s="440">
        <v>160</v>
      </c>
      <c r="I197" s="520" t="s">
        <v>2858</v>
      </c>
      <c r="J197" s="515" t="s">
        <v>408</v>
      </c>
    </row>
    <row r="198" spans="1:10" s="384" customFormat="1" hidden="1" x14ac:dyDescent="0.2">
      <c r="A198" s="514"/>
      <c r="B198" s="515" t="s">
        <v>2859</v>
      </c>
      <c r="C198" s="440">
        <v>50</v>
      </c>
      <c r="D198" s="440">
        <v>190</v>
      </c>
      <c r="E198" s="440">
        <v>20</v>
      </c>
      <c r="F198" s="440">
        <v>80</v>
      </c>
      <c r="G198" s="440">
        <v>30</v>
      </c>
      <c r="H198" s="440">
        <v>110</v>
      </c>
      <c r="I198" s="520" t="s">
        <v>412</v>
      </c>
      <c r="J198" s="515" t="s">
        <v>408</v>
      </c>
    </row>
    <row r="199" spans="1:10" s="384" customFormat="1" hidden="1" x14ac:dyDescent="0.2">
      <c r="A199" s="514"/>
      <c r="B199" s="515" t="s">
        <v>2860</v>
      </c>
      <c r="C199" s="440">
        <v>150</v>
      </c>
      <c r="D199" s="440">
        <v>680</v>
      </c>
      <c r="E199" s="440">
        <v>70</v>
      </c>
      <c r="F199" s="440">
        <v>310</v>
      </c>
      <c r="G199" s="440">
        <v>80</v>
      </c>
      <c r="H199" s="440">
        <v>370</v>
      </c>
      <c r="I199" s="520" t="s">
        <v>2861</v>
      </c>
      <c r="J199" s="515" t="s">
        <v>408</v>
      </c>
    </row>
    <row r="200" spans="1:10" s="384" customFormat="1" hidden="1" x14ac:dyDescent="0.2">
      <c r="A200" s="514"/>
      <c r="B200" s="515" t="s">
        <v>2862</v>
      </c>
      <c r="C200" s="440">
        <v>80</v>
      </c>
      <c r="D200" s="440">
        <v>320</v>
      </c>
      <c r="E200" s="440">
        <v>30</v>
      </c>
      <c r="F200" s="440">
        <v>120</v>
      </c>
      <c r="G200" s="440">
        <v>50</v>
      </c>
      <c r="H200" s="440">
        <v>200</v>
      </c>
      <c r="I200" s="520" t="s">
        <v>2863</v>
      </c>
      <c r="J200" s="515" t="s">
        <v>408</v>
      </c>
    </row>
    <row r="201" spans="1:10" s="384" customFormat="1" hidden="1" x14ac:dyDescent="0.2">
      <c r="A201" s="514"/>
      <c r="B201" s="515" t="s">
        <v>2864</v>
      </c>
      <c r="C201" s="440">
        <v>80</v>
      </c>
      <c r="D201" s="440">
        <v>320</v>
      </c>
      <c r="E201" s="440">
        <v>30</v>
      </c>
      <c r="F201" s="440">
        <v>120</v>
      </c>
      <c r="G201" s="440">
        <v>50</v>
      </c>
      <c r="H201" s="440">
        <v>200</v>
      </c>
      <c r="I201" s="520" t="s">
        <v>2865</v>
      </c>
      <c r="J201" s="515" t="s">
        <v>408</v>
      </c>
    </row>
    <row r="202" spans="1:10" s="384" customFormat="1" hidden="1" x14ac:dyDescent="0.2">
      <c r="A202" s="514"/>
      <c r="B202" s="515" t="s">
        <v>2866</v>
      </c>
      <c r="C202" s="440">
        <v>70</v>
      </c>
      <c r="D202" s="440">
        <v>360</v>
      </c>
      <c r="E202" s="440">
        <v>30</v>
      </c>
      <c r="F202" s="440">
        <v>130</v>
      </c>
      <c r="G202" s="440">
        <v>40</v>
      </c>
      <c r="H202" s="440">
        <v>230</v>
      </c>
      <c r="I202" s="520" t="s">
        <v>2867</v>
      </c>
      <c r="J202" s="515" t="s">
        <v>408</v>
      </c>
    </row>
    <row r="203" spans="1:10" s="384" customFormat="1" hidden="1" x14ac:dyDescent="0.2">
      <c r="A203" s="514"/>
      <c r="B203" s="515" t="s">
        <v>2868</v>
      </c>
      <c r="C203" s="440">
        <v>110</v>
      </c>
      <c r="D203" s="440">
        <v>500</v>
      </c>
      <c r="E203" s="440">
        <v>50</v>
      </c>
      <c r="F203" s="440">
        <v>200</v>
      </c>
      <c r="G203" s="440">
        <v>60</v>
      </c>
      <c r="H203" s="440">
        <v>300</v>
      </c>
      <c r="I203" s="520" t="s">
        <v>2869</v>
      </c>
      <c r="J203" s="515" t="s">
        <v>408</v>
      </c>
    </row>
    <row r="204" spans="1:10" s="384" customFormat="1" hidden="1" x14ac:dyDescent="0.2">
      <c r="A204" s="511">
        <v>14</v>
      </c>
      <c r="B204" s="512" t="s">
        <v>419</v>
      </c>
      <c r="C204" s="437">
        <v>242</v>
      </c>
      <c r="D204" s="437">
        <v>812</v>
      </c>
      <c r="E204" s="437">
        <v>110</v>
      </c>
      <c r="F204" s="437">
        <v>372</v>
      </c>
      <c r="G204" s="437">
        <v>132</v>
      </c>
      <c r="H204" s="437">
        <v>440</v>
      </c>
      <c r="I204" s="519"/>
      <c r="J204" s="512"/>
    </row>
    <row r="205" spans="1:10" s="384" customFormat="1" hidden="1" x14ac:dyDescent="0.2">
      <c r="A205" s="514"/>
      <c r="B205" s="515" t="s">
        <v>422</v>
      </c>
      <c r="C205" s="440">
        <v>32</v>
      </c>
      <c r="D205" s="440">
        <v>105</v>
      </c>
      <c r="E205" s="440">
        <v>11</v>
      </c>
      <c r="F205" s="440">
        <v>38</v>
      </c>
      <c r="G205" s="440">
        <v>21</v>
      </c>
      <c r="H205" s="440">
        <v>67</v>
      </c>
      <c r="I205" s="520" t="s">
        <v>2870</v>
      </c>
      <c r="J205" s="515" t="s">
        <v>353</v>
      </c>
    </row>
    <row r="206" spans="1:10" s="384" customFormat="1" hidden="1" x14ac:dyDescent="0.2">
      <c r="A206" s="514"/>
      <c r="B206" s="515" t="s">
        <v>423</v>
      </c>
      <c r="C206" s="440">
        <v>25</v>
      </c>
      <c r="D206" s="440">
        <v>125</v>
      </c>
      <c r="E206" s="440">
        <v>5</v>
      </c>
      <c r="F206" s="440">
        <v>20</v>
      </c>
      <c r="G206" s="440">
        <v>20</v>
      </c>
      <c r="H206" s="440">
        <v>105</v>
      </c>
      <c r="I206" s="520" t="s">
        <v>2870</v>
      </c>
      <c r="J206" s="515" t="s">
        <v>353</v>
      </c>
    </row>
    <row r="207" spans="1:10" s="384" customFormat="1" hidden="1" x14ac:dyDescent="0.2">
      <c r="A207" s="514"/>
      <c r="B207" s="515" t="s">
        <v>424</v>
      </c>
      <c r="C207" s="440">
        <v>49</v>
      </c>
      <c r="D207" s="440">
        <v>184</v>
      </c>
      <c r="E207" s="440">
        <v>42</v>
      </c>
      <c r="F207" s="440">
        <v>148</v>
      </c>
      <c r="G207" s="440">
        <v>7</v>
      </c>
      <c r="H207" s="440">
        <v>36</v>
      </c>
      <c r="I207" s="520" t="s">
        <v>1023</v>
      </c>
      <c r="J207" s="515" t="s">
        <v>353</v>
      </c>
    </row>
    <row r="208" spans="1:10" s="384" customFormat="1" hidden="1" x14ac:dyDescent="0.2">
      <c r="A208" s="514"/>
      <c r="B208" s="515" t="s">
        <v>423</v>
      </c>
      <c r="C208" s="440">
        <v>26</v>
      </c>
      <c r="D208" s="440">
        <v>99</v>
      </c>
      <c r="E208" s="440">
        <v>6</v>
      </c>
      <c r="F208" s="440">
        <v>24</v>
      </c>
      <c r="G208" s="440">
        <v>20</v>
      </c>
      <c r="H208" s="440">
        <v>75</v>
      </c>
      <c r="I208" s="520" t="s">
        <v>1023</v>
      </c>
      <c r="J208" s="515" t="s">
        <v>353</v>
      </c>
    </row>
    <row r="209" spans="1:10" s="384" customFormat="1" hidden="1" x14ac:dyDescent="0.2">
      <c r="A209" s="514"/>
      <c r="B209" s="515" t="s">
        <v>420</v>
      </c>
      <c r="C209" s="440">
        <v>41</v>
      </c>
      <c r="D209" s="440">
        <v>157</v>
      </c>
      <c r="E209" s="440">
        <v>23</v>
      </c>
      <c r="F209" s="440">
        <v>85</v>
      </c>
      <c r="G209" s="440">
        <v>18</v>
      </c>
      <c r="H209" s="440">
        <v>72</v>
      </c>
      <c r="I209" s="520" t="s">
        <v>2871</v>
      </c>
      <c r="J209" s="515" t="s">
        <v>353</v>
      </c>
    </row>
    <row r="210" spans="1:10" s="384" customFormat="1" hidden="1" x14ac:dyDescent="0.2">
      <c r="A210" s="514"/>
      <c r="B210" s="515" t="s">
        <v>421</v>
      </c>
      <c r="C210" s="440">
        <v>55</v>
      </c>
      <c r="D210" s="440">
        <v>97</v>
      </c>
      <c r="E210" s="440">
        <v>15</v>
      </c>
      <c r="F210" s="440">
        <v>27</v>
      </c>
      <c r="G210" s="440">
        <v>40</v>
      </c>
      <c r="H210" s="440">
        <v>70</v>
      </c>
      <c r="I210" s="520" t="s">
        <v>1023</v>
      </c>
      <c r="J210" s="515" t="s">
        <v>353</v>
      </c>
    </row>
    <row r="211" spans="1:10" s="384" customFormat="1" hidden="1" x14ac:dyDescent="0.2">
      <c r="A211" s="514"/>
      <c r="B211" s="515" t="s">
        <v>426</v>
      </c>
      <c r="C211" s="440">
        <v>14</v>
      </c>
      <c r="D211" s="440">
        <v>45</v>
      </c>
      <c r="E211" s="440">
        <v>8</v>
      </c>
      <c r="F211" s="440">
        <v>30</v>
      </c>
      <c r="G211" s="440">
        <v>6</v>
      </c>
      <c r="H211" s="440">
        <v>15</v>
      </c>
      <c r="I211" s="520" t="s">
        <v>1023</v>
      </c>
      <c r="J211" s="515" t="s">
        <v>353</v>
      </c>
    </row>
    <row r="212" spans="1:10" s="384" customFormat="1" hidden="1" x14ac:dyDescent="0.2">
      <c r="A212" s="511">
        <v>15</v>
      </c>
      <c r="B212" s="512" t="s">
        <v>427</v>
      </c>
      <c r="C212" s="437">
        <v>143</v>
      </c>
      <c r="D212" s="437">
        <v>443</v>
      </c>
      <c r="E212" s="437">
        <v>73</v>
      </c>
      <c r="F212" s="437">
        <v>203</v>
      </c>
      <c r="G212" s="437">
        <v>70</v>
      </c>
      <c r="H212" s="437">
        <v>240</v>
      </c>
      <c r="I212" s="519"/>
      <c r="J212" s="512"/>
    </row>
    <row r="213" spans="1:10" s="384" customFormat="1" hidden="1" x14ac:dyDescent="0.2">
      <c r="A213" s="514"/>
      <c r="B213" s="515" t="s">
        <v>310</v>
      </c>
      <c r="C213" s="440">
        <v>48</v>
      </c>
      <c r="D213" s="440">
        <v>135</v>
      </c>
      <c r="E213" s="440">
        <v>28</v>
      </c>
      <c r="F213" s="440">
        <v>75</v>
      </c>
      <c r="G213" s="440">
        <v>20</v>
      </c>
      <c r="H213" s="440">
        <v>60</v>
      </c>
      <c r="I213" s="520" t="s">
        <v>428</v>
      </c>
      <c r="J213" s="515" t="s">
        <v>2872</v>
      </c>
    </row>
    <row r="214" spans="1:10" s="384" customFormat="1" hidden="1" x14ac:dyDescent="0.2">
      <c r="A214" s="514"/>
      <c r="B214" s="515" t="s">
        <v>312</v>
      </c>
      <c r="C214" s="440">
        <v>30</v>
      </c>
      <c r="D214" s="440">
        <v>110</v>
      </c>
      <c r="E214" s="440">
        <v>20</v>
      </c>
      <c r="F214" s="440">
        <v>50</v>
      </c>
      <c r="G214" s="440">
        <v>10</v>
      </c>
      <c r="H214" s="440">
        <v>60</v>
      </c>
      <c r="I214" s="520" t="s">
        <v>429</v>
      </c>
      <c r="J214" s="515" t="s">
        <v>2872</v>
      </c>
    </row>
    <row r="215" spans="1:10" s="384" customFormat="1" hidden="1" x14ac:dyDescent="0.2">
      <c r="A215" s="514"/>
      <c r="B215" s="515" t="s">
        <v>313</v>
      </c>
      <c r="C215" s="440">
        <v>25</v>
      </c>
      <c r="D215" s="440">
        <v>72</v>
      </c>
      <c r="E215" s="440">
        <v>15</v>
      </c>
      <c r="F215" s="440">
        <v>42</v>
      </c>
      <c r="G215" s="440">
        <v>10</v>
      </c>
      <c r="H215" s="440">
        <v>30</v>
      </c>
      <c r="I215" s="520" t="s">
        <v>430</v>
      </c>
      <c r="J215" s="515" t="s">
        <v>2872</v>
      </c>
    </row>
    <row r="216" spans="1:10" s="384" customFormat="1" hidden="1" x14ac:dyDescent="0.2">
      <c r="A216" s="514"/>
      <c r="B216" s="515" t="s">
        <v>314</v>
      </c>
      <c r="C216" s="440">
        <v>40</v>
      </c>
      <c r="D216" s="440">
        <v>126</v>
      </c>
      <c r="E216" s="440">
        <v>10</v>
      </c>
      <c r="F216" s="440">
        <v>36</v>
      </c>
      <c r="G216" s="440">
        <v>30</v>
      </c>
      <c r="H216" s="440">
        <v>90</v>
      </c>
      <c r="I216" s="520" t="s">
        <v>431</v>
      </c>
      <c r="J216" s="515" t="s">
        <v>2872</v>
      </c>
    </row>
    <row r="217" spans="1:10" s="384" customFormat="1" hidden="1" x14ac:dyDescent="0.2">
      <c r="A217" s="511">
        <v>16</v>
      </c>
      <c r="B217" s="512" t="s">
        <v>432</v>
      </c>
      <c r="C217" s="437">
        <v>0</v>
      </c>
      <c r="D217" s="437">
        <v>0</v>
      </c>
      <c r="E217" s="437">
        <v>0</v>
      </c>
      <c r="F217" s="437">
        <v>0</v>
      </c>
      <c r="G217" s="437">
        <v>0</v>
      </c>
      <c r="H217" s="437">
        <v>0</v>
      </c>
      <c r="I217" s="519"/>
      <c r="J217" s="512"/>
    </row>
    <row r="218" spans="1:10" s="384" customFormat="1" hidden="1" x14ac:dyDescent="0.2">
      <c r="A218" s="511">
        <v>17</v>
      </c>
      <c r="B218" s="512" t="s">
        <v>437</v>
      </c>
      <c r="C218" s="437">
        <v>0</v>
      </c>
      <c r="D218" s="437">
        <v>0</v>
      </c>
      <c r="E218" s="437">
        <v>0</v>
      </c>
      <c r="F218" s="437">
        <v>0</v>
      </c>
      <c r="G218" s="437">
        <v>0</v>
      </c>
      <c r="H218" s="437">
        <v>0</v>
      </c>
      <c r="I218" s="519"/>
      <c r="J218" s="512"/>
    </row>
    <row r="219" spans="1:10" s="384" customFormat="1" hidden="1" x14ac:dyDescent="0.2">
      <c r="A219" s="511">
        <v>18</v>
      </c>
      <c r="B219" s="512" t="s">
        <v>438</v>
      </c>
      <c r="C219" s="437">
        <v>0</v>
      </c>
      <c r="D219" s="437">
        <v>0</v>
      </c>
      <c r="E219" s="437">
        <v>0</v>
      </c>
      <c r="F219" s="437">
        <v>0</v>
      </c>
      <c r="G219" s="437">
        <v>0</v>
      </c>
      <c r="H219" s="437">
        <v>0</v>
      </c>
      <c r="I219" s="519"/>
      <c r="J219" s="512"/>
    </row>
    <row r="220" spans="1:10" s="384" customFormat="1" x14ac:dyDescent="0.2">
      <c r="A220" s="432">
        <v>7</v>
      </c>
      <c r="B220" s="433" t="s">
        <v>596</v>
      </c>
      <c r="C220" s="434">
        <f t="shared" ref="C220:H220" si="6">SUM(C221:C240)</f>
        <v>841</v>
      </c>
      <c r="D220" s="434">
        <f t="shared" si="6"/>
        <v>3498</v>
      </c>
      <c r="E220" s="434">
        <f t="shared" si="6"/>
        <v>614</v>
      </c>
      <c r="F220" s="434">
        <f t="shared" si="6"/>
        <v>2555</v>
      </c>
      <c r="G220" s="434">
        <f t="shared" si="6"/>
        <v>227</v>
      </c>
      <c r="H220" s="434">
        <f t="shared" si="6"/>
        <v>943</v>
      </c>
      <c r="I220" s="433"/>
      <c r="J220" s="433"/>
    </row>
    <row r="221" spans="1:10" s="384" customFormat="1" hidden="1" x14ac:dyDescent="0.25">
      <c r="A221" s="509">
        <v>1</v>
      </c>
      <c r="B221" s="439" t="s">
        <v>635</v>
      </c>
      <c r="C221" s="440">
        <f t="shared" ref="C221:D240" si="7">E221+G221</f>
        <v>91</v>
      </c>
      <c r="D221" s="440">
        <f t="shared" si="7"/>
        <v>448</v>
      </c>
      <c r="E221" s="440">
        <v>62</v>
      </c>
      <c r="F221" s="440">
        <v>305</v>
      </c>
      <c r="G221" s="440">
        <v>29</v>
      </c>
      <c r="H221" s="440">
        <v>143</v>
      </c>
      <c r="I221" s="439" t="s">
        <v>2887</v>
      </c>
      <c r="J221" s="439" t="s">
        <v>2888</v>
      </c>
    </row>
    <row r="222" spans="1:10" s="384" customFormat="1" hidden="1" x14ac:dyDescent="0.25">
      <c r="A222" s="509">
        <v>2</v>
      </c>
      <c r="B222" s="439" t="s">
        <v>626</v>
      </c>
      <c r="C222" s="440">
        <f t="shared" si="7"/>
        <v>0</v>
      </c>
      <c r="D222" s="440">
        <f t="shared" si="7"/>
        <v>0</v>
      </c>
      <c r="E222" s="440">
        <v>0</v>
      </c>
      <c r="F222" s="440">
        <v>0</v>
      </c>
      <c r="G222" s="440">
        <v>0</v>
      </c>
      <c r="H222" s="440">
        <v>0</v>
      </c>
      <c r="I222" s="439"/>
      <c r="J222" s="439"/>
    </row>
    <row r="223" spans="1:10" s="384" customFormat="1" hidden="1" x14ac:dyDescent="0.25">
      <c r="A223" s="509">
        <v>3</v>
      </c>
      <c r="B223" s="439" t="s">
        <v>2891</v>
      </c>
      <c r="C223" s="440">
        <f t="shared" si="7"/>
        <v>29</v>
      </c>
      <c r="D223" s="440">
        <f t="shared" si="7"/>
        <v>117</v>
      </c>
      <c r="E223" s="440">
        <v>13</v>
      </c>
      <c r="F223" s="440">
        <v>56</v>
      </c>
      <c r="G223" s="440">
        <v>16</v>
      </c>
      <c r="H223" s="440">
        <v>61</v>
      </c>
      <c r="I223" s="439" t="s">
        <v>2892</v>
      </c>
      <c r="J223" s="452" t="s">
        <v>2893</v>
      </c>
    </row>
    <row r="224" spans="1:10" s="384" customFormat="1" hidden="1" x14ac:dyDescent="0.25">
      <c r="A224" s="509">
        <v>4</v>
      </c>
      <c r="B224" s="439" t="s">
        <v>2894</v>
      </c>
      <c r="C224" s="440">
        <f t="shared" si="7"/>
        <v>46</v>
      </c>
      <c r="D224" s="440">
        <f t="shared" si="7"/>
        <v>219</v>
      </c>
      <c r="E224" s="440">
        <v>30</v>
      </c>
      <c r="F224" s="440">
        <v>151</v>
      </c>
      <c r="G224" s="440">
        <v>16</v>
      </c>
      <c r="H224" s="440">
        <v>68</v>
      </c>
      <c r="I224" s="439" t="s">
        <v>3404</v>
      </c>
      <c r="J224" s="439" t="s">
        <v>320</v>
      </c>
    </row>
    <row r="225" spans="1:10" s="384" customFormat="1" hidden="1" x14ac:dyDescent="0.25">
      <c r="A225" s="509">
        <v>5</v>
      </c>
      <c r="B225" s="439" t="s">
        <v>2896</v>
      </c>
      <c r="C225" s="440">
        <f t="shared" si="7"/>
        <v>0</v>
      </c>
      <c r="D225" s="440">
        <f t="shared" si="7"/>
        <v>0</v>
      </c>
      <c r="E225" s="440">
        <v>0</v>
      </c>
      <c r="F225" s="440">
        <v>0</v>
      </c>
      <c r="G225" s="440">
        <v>0</v>
      </c>
      <c r="H225" s="440">
        <v>0</v>
      </c>
      <c r="I225" s="439"/>
      <c r="J225" s="439"/>
    </row>
    <row r="226" spans="1:10" s="384" customFormat="1" hidden="1" x14ac:dyDescent="0.25">
      <c r="A226" s="509">
        <v>6</v>
      </c>
      <c r="B226" s="439" t="s">
        <v>657</v>
      </c>
      <c r="C226" s="440">
        <f t="shared" si="7"/>
        <v>75</v>
      </c>
      <c r="D226" s="440">
        <f t="shared" si="7"/>
        <v>242</v>
      </c>
      <c r="E226" s="440">
        <v>30</v>
      </c>
      <c r="F226" s="440">
        <v>89</v>
      </c>
      <c r="G226" s="440">
        <v>45</v>
      </c>
      <c r="H226" s="440">
        <v>153</v>
      </c>
      <c r="I226" s="439" t="s">
        <v>793</v>
      </c>
      <c r="J226" s="439" t="s">
        <v>659</v>
      </c>
    </row>
    <row r="227" spans="1:10" s="384" customFormat="1" hidden="1" x14ac:dyDescent="0.25">
      <c r="A227" s="509">
        <v>7</v>
      </c>
      <c r="B227" s="439" t="s">
        <v>606</v>
      </c>
      <c r="C227" s="440">
        <f t="shared" si="7"/>
        <v>47</v>
      </c>
      <c r="D227" s="440">
        <f t="shared" si="7"/>
        <v>88</v>
      </c>
      <c r="E227" s="440">
        <v>35</v>
      </c>
      <c r="F227" s="440">
        <v>51</v>
      </c>
      <c r="G227" s="440">
        <v>12</v>
      </c>
      <c r="H227" s="440">
        <v>37</v>
      </c>
      <c r="I227" s="453" t="s">
        <v>797</v>
      </c>
      <c r="J227" s="521" t="s">
        <v>3405</v>
      </c>
    </row>
    <row r="228" spans="1:10" s="384" customFormat="1" hidden="1" x14ac:dyDescent="0.25">
      <c r="A228" s="509">
        <v>8</v>
      </c>
      <c r="B228" s="439" t="s">
        <v>597</v>
      </c>
      <c r="C228" s="440">
        <f t="shared" si="7"/>
        <v>0</v>
      </c>
      <c r="D228" s="440">
        <f t="shared" si="7"/>
        <v>0</v>
      </c>
      <c r="E228" s="440">
        <v>0</v>
      </c>
      <c r="F228" s="440">
        <v>0</v>
      </c>
      <c r="G228" s="440">
        <v>0</v>
      </c>
      <c r="H228" s="440">
        <v>0</v>
      </c>
      <c r="I228" s="439"/>
      <c r="J228" s="439"/>
    </row>
    <row r="229" spans="1:10" s="384" customFormat="1" hidden="1" x14ac:dyDescent="0.25">
      <c r="A229" s="509">
        <v>9</v>
      </c>
      <c r="B229" s="439" t="s">
        <v>2900</v>
      </c>
      <c r="C229" s="440">
        <f t="shared" si="7"/>
        <v>0</v>
      </c>
      <c r="D229" s="440">
        <f t="shared" si="7"/>
        <v>0</v>
      </c>
      <c r="E229" s="440">
        <v>0</v>
      </c>
      <c r="F229" s="440">
        <v>0</v>
      </c>
      <c r="G229" s="440">
        <v>0</v>
      </c>
      <c r="H229" s="440">
        <v>0</v>
      </c>
      <c r="I229" s="439"/>
      <c r="J229" s="439"/>
    </row>
    <row r="230" spans="1:10" s="384" customFormat="1" hidden="1" x14ac:dyDescent="0.25">
      <c r="A230" s="509">
        <v>10</v>
      </c>
      <c r="B230" s="439" t="s">
        <v>2903</v>
      </c>
      <c r="C230" s="440">
        <f t="shared" si="7"/>
        <v>42</v>
      </c>
      <c r="D230" s="440">
        <f t="shared" si="7"/>
        <v>201</v>
      </c>
      <c r="E230" s="440">
        <v>39</v>
      </c>
      <c r="F230" s="440">
        <v>187</v>
      </c>
      <c r="G230" s="440">
        <v>3</v>
      </c>
      <c r="H230" s="440">
        <v>14</v>
      </c>
      <c r="I230" s="439" t="s">
        <v>706</v>
      </c>
      <c r="J230" s="439" t="s">
        <v>2905</v>
      </c>
    </row>
    <row r="231" spans="1:10" s="384" customFormat="1" hidden="1" x14ac:dyDescent="0.25">
      <c r="A231" s="509">
        <v>11</v>
      </c>
      <c r="B231" s="439" t="s">
        <v>2906</v>
      </c>
      <c r="C231" s="440">
        <f t="shared" si="7"/>
        <v>35</v>
      </c>
      <c r="D231" s="440">
        <f t="shared" si="7"/>
        <v>140</v>
      </c>
      <c r="E231" s="440">
        <v>0</v>
      </c>
      <c r="F231" s="440">
        <v>0</v>
      </c>
      <c r="G231" s="440">
        <v>35</v>
      </c>
      <c r="H231" s="440">
        <v>140</v>
      </c>
      <c r="I231" s="439" t="s">
        <v>3406</v>
      </c>
      <c r="J231" s="439" t="s">
        <v>320</v>
      </c>
    </row>
    <row r="232" spans="1:10" s="384" customFormat="1" hidden="1" x14ac:dyDescent="0.25">
      <c r="A232" s="509">
        <v>12</v>
      </c>
      <c r="B232" s="439" t="s">
        <v>2909</v>
      </c>
      <c r="C232" s="440">
        <f t="shared" si="7"/>
        <v>407</v>
      </c>
      <c r="D232" s="440">
        <f t="shared" si="7"/>
        <v>1757</v>
      </c>
      <c r="E232" s="440">
        <v>351</v>
      </c>
      <c r="F232" s="440">
        <v>1500</v>
      </c>
      <c r="G232" s="440">
        <v>56</v>
      </c>
      <c r="H232" s="440">
        <v>257</v>
      </c>
      <c r="I232" s="439" t="s">
        <v>2910</v>
      </c>
      <c r="J232" s="439" t="s">
        <v>2911</v>
      </c>
    </row>
    <row r="233" spans="1:10" s="384" customFormat="1" hidden="1" x14ac:dyDescent="0.25">
      <c r="A233" s="509">
        <v>13</v>
      </c>
      <c r="B233" s="439" t="s">
        <v>632</v>
      </c>
      <c r="C233" s="440">
        <f t="shared" si="7"/>
        <v>16</v>
      </c>
      <c r="D233" s="440">
        <f t="shared" si="7"/>
        <v>74</v>
      </c>
      <c r="E233" s="440">
        <v>12</v>
      </c>
      <c r="F233" s="440">
        <v>54</v>
      </c>
      <c r="G233" s="440">
        <v>4</v>
      </c>
      <c r="H233" s="440">
        <v>20</v>
      </c>
      <c r="I233" s="439" t="s">
        <v>515</v>
      </c>
      <c r="J233" s="439" t="s">
        <v>2912</v>
      </c>
    </row>
    <row r="234" spans="1:10" s="384" customFormat="1" hidden="1" x14ac:dyDescent="0.25">
      <c r="A234" s="509">
        <v>14</v>
      </c>
      <c r="B234" s="439" t="s">
        <v>2913</v>
      </c>
      <c r="C234" s="440">
        <f t="shared" si="7"/>
        <v>21</v>
      </c>
      <c r="D234" s="440">
        <f t="shared" si="7"/>
        <v>67</v>
      </c>
      <c r="E234" s="440">
        <v>21</v>
      </c>
      <c r="F234" s="440">
        <v>67</v>
      </c>
      <c r="G234" s="440">
        <v>0</v>
      </c>
      <c r="H234" s="440">
        <v>0</v>
      </c>
      <c r="I234" s="439" t="s">
        <v>515</v>
      </c>
      <c r="J234" s="439" t="s">
        <v>320</v>
      </c>
    </row>
    <row r="235" spans="1:10" s="384" customFormat="1" hidden="1" x14ac:dyDescent="0.25">
      <c r="A235" s="509">
        <v>15</v>
      </c>
      <c r="B235" s="439" t="s">
        <v>2914</v>
      </c>
      <c r="C235" s="440">
        <f t="shared" si="7"/>
        <v>7</v>
      </c>
      <c r="D235" s="440">
        <f t="shared" si="7"/>
        <v>33</v>
      </c>
      <c r="E235" s="440">
        <v>4</v>
      </c>
      <c r="F235" s="440">
        <v>16</v>
      </c>
      <c r="G235" s="440">
        <v>3</v>
      </c>
      <c r="H235" s="440">
        <v>17</v>
      </c>
      <c r="I235" s="439" t="s">
        <v>515</v>
      </c>
      <c r="J235" s="439" t="s">
        <v>2905</v>
      </c>
    </row>
    <row r="236" spans="1:10" s="384" customFormat="1" hidden="1" x14ac:dyDescent="0.25">
      <c r="A236" s="509">
        <v>16</v>
      </c>
      <c r="B236" s="439" t="s">
        <v>2916</v>
      </c>
      <c r="C236" s="440">
        <f t="shared" si="7"/>
        <v>0</v>
      </c>
      <c r="D236" s="440">
        <f t="shared" si="7"/>
        <v>0</v>
      </c>
      <c r="E236" s="440">
        <v>0</v>
      </c>
      <c r="F236" s="440">
        <v>0</v>
      </c>
      <c r="G236" s="440">
        <v>0</v>
      </c>
      <c r="H236" s="440">
        <v>0</v>
      </c>
      <c r="I236" s="439"/>
      <c r="J236" s="439"/>
    </row>
    <row r="237" spans="1:10" s="384" customFormat="1" hidden="1" x14ac:dyDescent="0.25">
      <c r="A237" s="509">
        <v>17</v>
      </c>
      <c r="B237" s="439" t="s">
        <v>621</v>
      </c>
      <c r="C237" s="440">
        <f t="shared" si="7"/>
        <v>0</v>
      </c>
      <c r="D237" s="440">
        <f t="shared" si="7"/>
        <v>0</v>
      </c>
      <c r="E237" s="440">
        <v>0</v>
      </c>
      <c r="F237" s="440">
        <v>0</v>
      </c>
      <c r="G237" s="440">
        <v>0</v>
      </c>
      <c r="H237" s="440">
        <v>0</v>
      </c>
      <c r="I237" s="439"/>
      <c r="J237" s="439"/>
    </row>
    <row r="238" spans="1:10" s="384" customFormat="1" hidden="1" x14ac:dyDescent="0.25">
      <c r="A238" s="509">
        <v>18</v>
      </c>
      <c r="B238" s="439" t="s">
        <v>647</v>
      </c>
      <c r="C238" s="440">
        <f t="shared" si="7"/>
        <v>0</v>
      </c>
      <c r="D238" s="440">
        <f t="shared" si="7"/>
        <v>0</v>
      </c>
      <c r="E238" s="440">
        <v>0</v>
      </c>
      <c r="F238" s="440">
        <v>0</v>
      </c>
      <c r="G238" s="440">
        <v>0</v>
      </c>
      <c r="H238" s="440">
        <v>0</v>
      </c>
      <c r="I238" s="439"/>
      <c r="J238" s="439"/>
    </row>
    <row r="239" spans="1:10" s="384" customFormat="1" hidden="1" x14ac:dyDescent="0.25">
      <c r="A239" s="509">
        <v>19</v>
      </c>
      <c r="B239" s="439" t="s">
        <v>715</v>
      </c>
      <c r="C239" s="440">
        <f t="shared" si="7"/>
        <v>25</v>
      </c>
      <c r="D239" s="440">
        <f t="shared" si="7"/>
        <v>112</v>
      </c>
      <c r="E239" s="522">
        <f>8+3+6</f>
        <v>17</v>
      </c>
      <c r="F239" s="522">
        <f>36+22+21</f>
        <v>79</v>
      </c>
      <c r="G239" s="522">
        <f>5+3</f>
        <v>8</v>
      </c>
      <c r="H239" s="522">
        <f>22+11</f>
        <v>33</v>
      </c>
      <c r="I239" s="439" t="s">
        <v>2920</v>
      </c>
      <c r="J239" s="429" t="s">
        <v>272</v>
      </c>
    </row>
    <row r="240" spans="1:10" s="384" customFormat="1" hidden="1" x14ac:dyDescent="0.25">
      <c r="A240" s="509">
        <v>20</v>
      </c>
      <c r="B240" s="439" t="s">
        <v>2921</v>
      </c>
      <c r="C240" s="440">
        <f t="shared" si="7"/>
        <v>0</v>
      </c>
      <c r="D240" s="440">
        <f t="shared" si="7"/>
        <v>0</v>
      </c>
      <c r="E240" s="440">
        <v>0</v>
      </c>
      <c r="F240" s="440">
        <v>0</v>
      </c>
      <c r="G240" s="440">
        <v>0</v>
      </c>
      <c r="H240" s="440">
        <v>0</v>
      </c>
      <c r="I240" s="439"/>
      <c r="J240" s="439"/>
    </row>
    <row r="241" spans="1:10" s="384" customFormat="1" x14ac:dyDescent="0.2">
      <c r="A241" s="432">
        <v>8</v>
      </c>
      <c r="B241" s="433" t="s">
        <v>443</v>
      </c>
      <c r="C241" s="434">
        <f>SUM(C242:C252)</f>
        <v>888</v>
      </c>
      <c r="D241" s="434">
        <f>SUM(D242:D252)</f>
        <v>3765</v>
      </c>
      <c r="E241" s="434">
        <f>SUM(E242:E252)</f>
        <v>888</v>
      </c>
      <c r="F241" s="434">
        <f>SUM(F242:F252)</f>
        <v>3765</v>
      </c>
      <c r="G241" s="434">
        <f>SUM(G242:G261)</f>
        <v>380</v>
      </c>
      <c r="H241" s="434">
        <f>SUM(H242:H261)</f>
        <v>1461</v>
      </c>
      <c r="I241" s="433"/>
      <c r="J241" s="433"/>
    </row>
    <row r="242" spans="1:10" s="384" customFormat="1" ht="47.25" hidden="1" x14ac:dyDescent="0.25">
      <c r="A242" s="509">
        <v>1</v>
      </c>
      <c r="B242" s="429" t="s">
        <v>2186</v>
      </c>
      <c r="C242" s="430">
        <v>18</v>
      </c>
      <c r="D242" s="430">
        <v>67</v>
      </c>
      <c r="E242" s="430">
        <v>18</v>
      </c>
      <c r="F242" s="430">
        <v>67</v>
      </c>
      <c r="G242" s="430"/>
      <c r="H242" s="430"/>
      <c r="I242" s="429" t="s">
        <v>2923</v>
      </c>
      <c r="J242" s="429" t="s">
        <v>2924</v>
      </c>
    </row>
    <row r="243" spans="1:10" s="384" customFormat="1" ht="63" hidden="1" x14ac:dyDescent="0.25">
      <c r="A243" s="509">
        <v>2</v>
      </c>
      <c r="B243" s="429" t="s">
        <v>453</v>
      </c>
      <c r="C243" s="430">
        <v>85</v>
      </c>
      <c r="D243" s="430">
        <v>361</v>
      </c>
      <c r="E243" s="430">
        <v>85</v>
      </c>
      <c r="F243" s="430">
        <v>361</v>
      </c>
      <c r="G243" s="430"/>
      <c r="H243" s="430"/>
      <c r="I243" s="429" t="s">
        <v>2925</v>
      </c>
      <c r="J243" s="429" t="s">
        <v>2924</v>
      </c>
    </row>
    <row r="244" spans="1:10" s="384" customFormat="1" ht="31.5" hidden="1" x14ac:dyDescent="0.25">
      <c r="A244" s="509">
        <v>3</v>
      </c>
      <c r="B244" s="429" t="s">
        <v>452</v>
      </c>
      <c r="C244" s="430">
        <v>101</v>
      </c>
      <c r="D244" s="430">
        <v>490</v>
      </c>
      <c r="E244" s="430">
        <v>101</v>
      </c>
      <c r="F244" s="430">
        <v>490</v>
      </c>
      <c r="G244" s="430"/>
      <c r="H244" s="430"/>
      <c r="I244" s="429" t="s">
        <v>2926</v>
      </c>
      <c r="J244" s="429" t="s">
        <v>2924</v>
      </c>
    </row>
    <row r="245" spans="1:10" s="384" customFormat="1" ht="31.5" hidden="1" x14ac:dyDescent="0.2">
      <c r="A245" s="455">
        <v>4</v>
      </c>
      <c r="B245" s="429" t="s">
        <v>451</v>
      </c>
      <c r="C245" s="430">
        <v>80</v>
      </c>
      <c r="D245" s="430">
        <v>324</v>
      </c>
      <c r="E245" s="430">
        <v>80</v>
      </c>
      <c r="F245" s="430">
        <v>324</v>
      </c>
      <c r="G245" s="430"/>
      <c r="H245" s="430"/>
      <c r="I245" s="429" t="s">
        <v>2927</v>
      </c>
      <c r="J245" s="429" t="s">
        <v>2924</v>
      </c>
    </row>
    <row r="246" spans="1:10" s="384" customFormat="1" ht="31.5" hidden="1" x14ac:dyDescent="0.2">
      <c r="A246" s="455">
        <v>5</v>
      </c>
      <c r="B246" s="429" t="s">
        <v>450</v>
      </c>
      <c r="C246" s="430">
        <v>30</v>
      </c>
      <c r="D246" s="430">
        <v>120</v>
      </c>
      <c r="E246" s="430">
        <v>30</v>
      </c>
      <c r="F246" s="430">
        <v>120</v>
      </c>
      <c r="G246" s="430"/>
      <c r="H246" s="430"/>
      <c r="I246" s="429" t="s">
        <v>2928</v>
      </c>
      <c r="J246" s="429" t="s">
        <v>2924</v>
      </c>
    </row>
    <row r="247" spans="1:10" s="384" customFormat="1" ht="31.5" hidden="1" x14ac:dyDescent="0.2">
      <c r="A247" s="455">
        <v>6</v>
      </c>
      <c r="B247" s="429" t="s">
        <v>449</v>
      </c>
      <c r="C247" s="430">
        <v>45</v>
      </c>
      <c r="D247" s="430">
        <v>208</v>
      </c>
      <c r="E247" s="430">
        <v>45</v>
      </c>
      <c r="F247" s="430">
        <v>208</v>
      </c>
      <c r="G247" s="430"/>
      <c r="H247" s="430"/>
      <c r="I247" s="429" t="s">
        <v>2929</v>
      </c>
      <c r="J247" s="429" t="s">
        <v>2924</v>
      </c>
    </row>
    <row r="248" spans="1:10" s="384" customFormat="1" ht="47.25" hidden="1" x14ac:dyDescent="0.2">
      <c r="A248" s="455">
        <v>7</v>
      </c>
      <c r="B248" s="456" t="s">
        <v>448</v>
      </c>
      <c r="C248" s="430">
        <v>74</v>
      </c>
      <c r="D248" s="430">
        <v>374</v>
      </c>
      <c r="E248" s="430">
        <v>74</v>
      </c>
      <c r="F248" s="430">
        <v>374</v>
      </c>
      <c r="G248" s="430"/>
      <c r="H248" s="430"/>
      <c r="I248" s="456" t="s">
        <v>2930</v>
      </c>
      <c r="J248" s="429" t="s">
        <v>2924</v>
      </c>
    </row>
    <row r="249" spans="1:10" s="384" customFormat="1" ht="31.5" hidden="1" x14ac:dyDescent="0.2">
      <c r="A249" s="455">
        <v>8</v>
      </c>
      <c r="B249" s="456" t="s">
        <v>447</v>
      </c>
      <c r="C249" s="430">
        <v>126</v>
      </c>
      <c r="D249" s="430">
        <v>463</v>
      </c>
      <c r="E249" s="430">
        <v>126</v>
      </c>
      <c r="F249" s="430">
        <v>463</v>
      </c>
      <c r="G249" s="430"/>
      <c r="H249" s="430"/>
      <c r="I249" s="456" t="s">
        <v>2931</v>
      </c>
      <c r="J249" s="429" t="s">
        <v>2924</v>
      </c>
    </row>
    <row r="250" spans="1:10" s="384" customFormat="1" ht="31.5" hidden="1" x14ac:dyDescent="0.2">
      <c r="A250" s="455">
        <v>9</v>
      </c>
      <c r="B250" s="429" t="s">
        <v>446</v>
      </c>
      <c r="C250" s="430">
        <v>94</v>
      </c>
      <c r="D250" s="430">
        <v>397</v>
      </c>
      <c r="E250" s="430">
        <v>94</v>
      </c>
      <c r="F250" s="430">
        <v>397</v>
      </c>
      <c r="G250" s="430"/>
      <c r="H250" s="430"/>
      <c r="I250" s="429" t="s">
        <v>2932</v>
      </c>
      <c r="J250" s="429" t="s">
        <v>2924</v>
      </c>
    </row>
    <row r="251" spans="1:10" s="384" customFormat="1" ht="31.5" hidden="1" x14ac:dyDescent="0.2">
      <c r="A251" s="455">
        <v>10</v>
      </c>
      <c r="B251" s="429" t="s">
        <v>445</v>
      </c>
      <c r="C251" s="430">
        <v>130</v>
      </c>
      <c r="D251" s="430">
        <v>521</v>
      </c>
      <c r="E251" s="430">
        <v>130</v>
      </c>
      <c r="F251" s="430">
        <v>521</v>
      </c>
      <c r="G251" s="430"/>
      <c r="H251" s="430"/>
      <c r="I251" s="429" t="s">
        <v>2933</v>
      </c>
      <c r="J251" s="429" t="s">
        <v>2924</v>
      </c>
    </row>
    <row r="252" spans="1:10" s="384" customFormat="1" ht="47.25" hidden="1" x14ac:dyDescent="0.2">
      <c r="A252" s="455">
        <v>11</v>
      </c>
      <c r="B252" s="429" t="s">
        <v>444</v>
      </c>
      <c r="C252" s="430">
        <v>105</v>
      </c>
      <c r="D252" s="430">
        <v>440</v>
      </c>
      <c r="E252" s="430">
        <v>105</v>
      </c>
      <c r="F252" s="430">
        <v>440</v>
      </c>
      <c r="G252" s="430"/>
      <c r="H252" s="430"/>
      <c r="I252" s="429" t="s">
        <v>2934</v>
      </c>
      <c r="J252" s="429" t="s">
        <v>2924</v>
      </c>
    </row>
    <row r="253" spans="1:10" s="384" customFormat="1" x14ac:dyDescent="0.2">
      <c r="A253" s="422">
        <v>9</v>
      </c>
      <c r="B253" s="423" t="s">
        <v>264</v>
      </c>
      <c r="C253" s="424">
        <f t="shared" ref="C253:H253" si="8">SUM(C254,C264,C267,C273,C276,C281,C289,C295,C302,C308,C312,C317,C324,C329,C336,C345,C351)</f>
        <v>693</v>
      </c>
      <c r="D253" s="424">
        <f t="shared" si="8"/>
        <v>2852</v>
      </c>
      <c r="E253" s="424">
        <f t="shared" si="8"/>
        <v>314</v>
      </c>
      <c r="F253" s="424">
        <f t="shared" si="8"/>
        <v>1294</v>
      </c>
      <c r="G253" s="424">
        <f t="shared" si="8"/>
        <v>253</v>
      </c>
      <c r="H253" s="424">
        <f t="shared" si="8"/>
        <v>961</v>
      </c>
      <c r="I253" s="443"/>
      <c r="J253" s="443"/>
    </row>
    <row r="254" spans="1:10" s="384" customFormat="1" hidden="1" x14ac:dyDescent="0.2">
      <c r="A254" s="422">
        <v>1</v>
      </c>
      <c r="B254" s="423" t="s">
        <v>808</v>
      </c>
      <c r="C254" s="424">
        <v>77</v>
      </c>
      <c r="D254" s="424">
        <v>286</v>
      </c>
      <c r="E254" s="424">
        <v>0</v>
      </c>
      <c r="F254" s="424">
        <v>0</v>
      </c>
      <c r="G254" s="424">
        <v>77</v>
      </c>
      <c r="H254" s="424">
        <v>286</v>
      </c>
      <c r="I254" s="423"/>
      <c r="J254" s="423"/>
    </row>
    <row r="255" spans="1:10" s="384" customFormat="1" hidden="1" x14ac:dyDescent="0.2">
      <c r="A255" s="510"/>
      <c r="B255" s="443" t="s">
        <v>809</v>
      </c>
      <c r="C255" s="507">
        <v>6</v>
      </c>
      <c r="D255" s="507">
        <v>24</v>
      </c>
      <c r="E255" s="507">
        <v>0</v>
      </c>
      <c r="F255" s="507">
        <v>0</v>
      </c>
      <c r="G255" s="507">
        <v>6</v>
      </c>
      <c r="H255" s="507">
        <v>24</v>
      </c>
      <c r="I255" s="443" t="s">
        <v>810</v>
      </c>
      <c r="J255" s="443" t="s">
        <v>272</v>
      </c>
    </row>
    <row r="256" spans="1:10" s="384" customFormat="1" hidden="1" x14ac:dyDescent="0.2">
      <c r="A256" s="510"/>
      <c r="B256" s="443" t="s">
        <v>811</v>
      </c>
      <c r="C256" s="507">
        <v>5</v>
      </c>
      <c r="D256" s="507">
        <v>20</v>
      </c>
      <c r="E256" s="507">
        <v>0</v>
      </c>
      <c r="F256" s="507">
        <v>0</v>
      </c>
      <c r="G256" s="507">
        <v>5</v>
      </c>
      <c r="H256" s="507">
        <v>20</v>
      </c>
      <c r="I256" s="443" t="s">
        <v>812</v>
      </c>
      <c r="J256" s="443" t="s">
        <v>272</v>
      </c>
    </row>
    <row r="257" spans="1:10" s="384" customFormat="1" hidden="1" x14ac:dyDescent="0.2">
      <c r="A257" s="510"/>
      <c r="B257" s="443" t="s">
        <v>813</v>
      </c>
      <c r="C257" s="507">
        <v>4</v>
      </c>
      <c r="D257" s="507">
        <v>17</v>
      </c>
      <c r="E257" s="507">
        <v>0</v>
      </c>
      <c r="F257" s="507">
        <v>0</v>
      </c>
      <c r="G257" s="507">
        <v>4</v>
      </c>
      <c r="H257" s="507">
        <v>17</v>
      </c>
      <c r="I257" s="443" t="s">
        <v>814</v>
      </c>
      <c r="J257" s="443" t="s">
        <v>272</v>
      </c>
    </row>
    <row r="258" spans="1:10" s="384" customFormat="1" hidden="1" x14ac:dyDescent="0.2">
      <c r="A258" s="510"/>
      <c r="B258" s="443" t="s">
        <v>815</v>
      </c>
      <c r="C258" s="507">
        <v>4</v>
      </c>
      <c r="D258" s="507">
        <v>15</v>
      </c>
      <c r="E258" s="507">
        <v>0</v>
      </c>
      <c r="F258" s="507">
        <v>0</v>
      </c>
      <c r="G258" s="507">
        <v>4</v>
      </c>
      <c r="H258" s="507">
        <v>15</v>
      </c>
      <c r="I258" s="443" t="s">
        <v>814</v>
      </c>
      <c r="J258" s="443" t="s">
        <v>272</v>
      </c>
    </row>
    <row r="259" spans="1:10" s="384" customFormat="1" hidden="1" x14ac:dyDescent="0.2">
      <c r="A259" s="510"/>
      <c r="B259" s="443" t="s">
        <v>816</v>
      </c>
      <c r="C259" s="507">
        <v>9</v>
      </c>
      <c r="D259" s="507">
        <v>41</v>
      </c>
      <c r="E259" s="507">
        <v>0</v>
      </c>
      <c r="F259" s="507">
        <v>0</v>
      </c>
      <c r="G259" s="507">
        <v>9</v>
      </c>
      <c r="H259" s="507">
        <v>41</v>
      </c>
      <c r="I259" s="443" t="s">
        <v>817</v>
      </c>
      <c r="J259" s="443" t="s">
        <v>272</v>
      </c>
    </row>
    <row r="260" spans="1:10" s="384" customFormat="1" hidden="1" x14ac:dyDescent="0.2">
      <c r="A260" s="510"/>
      <c r="B260" s="443" t="s">
        <v>818</v>
      </c>
      <c r="C260" s="507">
        <v>9</v>
      </c>
      <c r="D260" s="507">
        <v>40</v>
      </c>
      <c r="E260" s="507">
        <v>0</v>
      </c>
      <c r="F260" s="507">
        <v>0</v>
      </c>
      <c r="G260" s="507">
        <v>9</v>
      </c>
      <c r="H260" s="507">
        <v>40</v>
      </c>
      <c r="I260" s="443" t="s">
        <v>819</v>
      </c>
      <c r="J260" s="443" t="s">
        <v>272</v>
      </c>
    </row>
    <row r="261" spans="1:10" s="384" customFormat="1" hidden="1" x14ac:dyDescent="0.2">
      <c r="A261" s="510"/>
      <c r="B261" s="443" t="s">
        <v>820</v>
      </c>
      <c r="C261" s="507">
        <v>13</v>
      </c>
      <c r="D261" s="507">
        <v>57</v>
      </c>
      <c r="E261" s="507">
        <v>0</v>
      </c>
      <c r="F261" s="507">
        <v>0</v>
      </c>
      <c r="G261" s="507">
        <v>13</v>
      </c>
      <c r="H261" s="507">
        <v>57</v>
      </c>
      <c r="I261" s="443" t="s">
        <v>821</v>
      </c>
      <c r="J261" s="443" t="s">
        <v>272</v>
      </c>
    </row>
    <row r="262" spans="1:10" s="384" customFormat="1" hidden="1" x14ac:dyDescent="0.2">
      <c r="A262" s="510"/>
      <c r="B262" s="443" t="s">
        <v>822</v>
      </c>
      <c r="C262" s="507">
        <v>1</v>
      </c>
      <c r="D262" s="507">
        <v>4</v>
      </c>
      <c r="E262" s="507">
        <v>0</v>
      </c>
      <c r="F262" s="507">
        <v>0</v>
      </c>
      <c r="G262" s="507">
        <v>1</v>
      </c>
      <c r="H262" s="507">
        <v>4</v>
      </c>
      <c r="I262" s="443" t="s">
        <v>823</v>
      </c>
      <c r="J262" s="443" t="s">
        <v>272</v>
      </c>
    </row>
    <row r="263" spans="1:10" s="384" customFormat="1" hidden="1" x14ac:dyDescent="0.2">
      <c r="A263" s="510"/>
      <c r="B263" s="443" t="s">
        <v>824</v>
      </c>
      <c r="C263" s="507">
        <v>26</v>
      </c>
      <c r="D263" s="507">
        <v>68</v>
      </c>
      <c r="E263" s="507">
        <v>0</v>
      </c>
      <c r="F263" s="507">
        <v>0</v>
      </c>
      <c r="G263" s="507">
        <v>26</v>
      </c>
      <c r="H263" s="507">
        <v>68</v>
      </c>
      <c r="I263" s="443" t="s">
        <v>825</v>
      </c>
      <c r="J263" s="443" t="s">
        <v>272</v>
      </c>
    </row>
    <row r="264" spans="1:10" s="384" customFormat="1" hidden="1" x14ac:dyDescent="0.2">
      <c r="A264" s="422">
        <v>3</v>
      </c>
      <c r="B264" s="423" t="s">
        <v>831</v>
      </c>
      <c r="C264" s="424">
        <v>8</v>
      </c>
      <c r="D264" s="424">
        <v>38</v>
      </c>
      <c r="E264" s="424">
        <v>8</v>
      </c>
      <c r="F264" s="424">
        <v>38</v>
      </c>
      <c r="G264" s="424">
        <v>0</v>
      </c>
      <c r="H264" s="424">
        <v>0</v>
      </c>
      <c r="I264" s="423"/>
      <c r="J264" s="423"/>
    </row>
    <row r="265" spans="1:10" s="384" customFormat="1" hidden="1" x14ac:dyDescent="0.2">
      <c r="A265" s="510"/>
      <c r="B265" s="443" t="s">
        <v>832</v>
      </c>
      <c r="C265" s="507">
        <v>6</v>
      </c>
      <c r="D265" s="507">
        <v>32</v>
      </c>
      <c r="E265" s="507">
        <v>6</v>
      </c>
      <c r="F265" s="507">
        <v>32</v>
      </c>
      <c r="G265" s="507">
        <v>0</v>
      </c>
      <c r="H265" s="507">
        <v>0</v>
      </c>
      <c r="I265" s="443" t="s">
        <v>810</v>
      </c>
      <c r="J265" s="443" t="s">
        <v>272</v>
      </c>
    </row>
    <row r="266" spans="1:10" s="384" customFormat="1" hidden="1" x14ac:dyDescent="0.2">
      <c r="A266" s="510"/>
      <c r="B266" s="443" t="s">
        <v>833</v>
      </c>
      <c r="C266" s="507">
        <v>2</v>
      </c>
      <c r="D266" s="507">
        <v>6</v>
      </c>
      <c r="E266" s="507">
        <v>2</v>
      </c>
      <c r="F266" s="507">
        <v>6</v>
      </c>
      <c r="G266" s="507">
        <v>0</v>
      </c>
      <c r="H266" s="507">
        <v>0</v>
      </c>
      <c r="I266" s="443" t="s">
        <v>810</v>
      </c>
      <c r="J266" s="443" t="s">
        <v>272</v>
      </c>
    </row>
    <row r="267" spans="1:10" s="384" customFormat="1" hidden="1" x14ac:dyDescent="0.2">
      <c r="A267" s="422">
        <v>4</v>
      </c>
      <c r="B267" s="423" t="s">
        <v>834</v>
      </c>
      <c r="C267" s="424">
        <v>74</v>
      </c>
      <c r="D267" s="424">
        <v>317</v>
      </c>
      <c r="E267" s="424">
        <v>74</v>
      </c>
      <c r="F267" s="424">
        <v>317</v>
      </c>
      <c r="G267" s="424">
        <v>0</v>
      </c>
      <c r="H267" s="424">
        <v>0</v>
      </c>
      <c r="I267" s="423"/>
      <c r="J267" s="423"/>
    </row>
    <row r="268" spans="1:10" s="384" customFormat="1" hidden="1" x14ac:dyDescent="0.2">
      <c r="A268" s="510"/>
      <c r="B268" s="443" t="s">
        <v>835</v>
      </c>
      <c r="C268" s="507">
        <v>13</v>
      </c>
      <c r="D268" s="507">
        <v>51</v>
      </c>
      <c r="E268" s="507">
        <v>13</v>
      </c>
      <c r="F268" s="507">
        <v>51</v>
      </c>
      <c r="G268" s="507">
        <v>0</v>
      </c>
      <c r="H268" s="507">
        <v>0</v>
      </c>
      <c r="I268" s="443" t="s">
        <v>836</v>
      </c>
      <c r="J268" s="443" t="s">
        <v>272</v>
      </c>
    </row>
    <row r="269" spans="1:10" s="384" customFormat="1" hidden="1" x14ac:dyDescent="0.2">
      <c r="A269" s="510"/>
      <c r="B269" s="443" t="s">
        <v>837</v>
      </c>
      <c r="C269" s="507">
        <v>24</v>
      </c>
      <c r="D269" s="507">
        <v>102</v>
      </c>
      <c r="E269" s="507">
        <v>24</v>
      </c>
      <c r="F269" s="507">
        <v>102</v>
      </c>
      <c r="G269" s="507">
        <v>0</v>
      </c>
      <c r="H269" s="507">
        <v>0</v>
      </c>
      <c r="I269" s="443" t="s">
        <v>838</v>
      </c>
      <c r="J269" s="443" t="s">
        <v>272</v>
      </c>
    </row>
    <row r="270" spans="1:10" s="384" customFormat="1" hidden="1" x14ac:dyDescent="0.2">
      <c r="A270" s="510"/>
      <c r="B270" s="443" t="s">
        <v>839</v>
      </c>
      <c r="C270" s="507">
        <v>16</v>
      </c>
      <c r="D270" s="507">
        <v>64</v>
      </c>
      <c r="E270" s="507">
        <v>16</v>
      </c>
      <c r="F270" s="507">
        <v>64</v>
      </c>
      <c r="G270" s="507">
        <v>0</v>
      </c>
      <c r="H270" s="507">
        <v>0</v>
      </c>
      <c r="I270" s="443" t="s">
        <v>840</v>
      </c>
      <c r="J270" s="443" t="s">
        <v>272</v>
      </c>
    </row>
    <row r="271" spans="1:10" s="384" customFormat="1" hidden="1" x14ac:dyDescent="0.2">
      <c r="A271" s="510"/>
      <c r="B271" s="443" t="s">
        <v>841</v>
      </c>
      <c r="C271" s="507">
        <v>11</v>
      </c>
      <c r="D271" s="507">
        <v>51</v>
      </c>
      <c r="E271" s="507">
        <v>11</v>
      </c>
      <c r="F271" s="507">
        <v>51</v>
      </c>
      <c r="G271" s="507">
        <v>0</v>
      </c>
      <c r="H271" s="507">
        <v>0</v>
      </c>
      <c r="I271" s="443" t="s">
        <v>842</v>
      </c>
      <c r="J271" s="443" t="s">
        <v>272</v>
      </c>
    </row>
    <row r="272" spans="1:10" s="384" customFormat="1" ht="31.5" hidden="1" x14ac:dyDescent="0.2">
      <c r="A272" s="510"/>
      <c r="B272" s="443" t="s">
        <v>843</v>
      </c>
      <c r="C272" s="507">
        <v>10</v>
      </c>
      <c r="D272" s="507">
        <v>49</v>
      </c>
      <c r="E272" s="507">
        <v>10</v>
      </c>
      <c r="F272" s="507">
        <v>49</v>
      </c>
      <c r="G272" s="507">
        <v>0</v>
      </c>
      <c r="H272" s="507">
        <v>0</v>
      </c>
      <c r="I272" s="443" t="s">
        <v>844</v>
      </c>
      <c r="J272" s="443" t="s">
        <v>272</v>
      </c>
    </row>
    <row r="273" spans="1:10" s="384" customFormat="1" hidden="1" x14ac:dyDescent="0.2">
      <c r="A273" s="422">
        <v>5</v>
      </c>
      <c r="B273" s="423" t="s">
        <v>845</v>
      </c>
      <c r="C273" s="424">
        <v>1</v>
      </c>
      <c r="D273" s="424">
        <v>6</v>
      </c>
      <c r="E273" s="424">
        <v>0</v>
      </c>
      <c r="F273" s="424">
        <v>0</v>
      </c>
      <c r="G273" s="424">
        <v>1</v>
      </c>
      <c r="H273" s="424">
        <v>6</v>
      </c>
      <c r="I273" s="423"/>
      <c r="J273" s="423"/>
    </row>
    <row r="274" spans="1:10" s="384" customFormat="1" hidden="1" x14ac:dyDescent="0.2">
      <c r="A274" s="510"/>
      <c r="B274" s="443" t="s">
        <v>846</v>
      </c>
      <c r="C274" s="507">
        <v>0</v>
      </c>
      <c r="D274" s="507">
        <v>0</v>
      </c>
      <c r="E274" s="507">
        <v>0</v>
      </c>
      <c r="F274" s="507">
        <v>0</v>
      </c>
      <c r="G274" s="507">
        <v>0</v>
      </c>
      <c r="H274" s="507">
        <v>0</v>
      </c>
      <c r="I274" s="443" t="s">
        <v>847</v>
      </c>
      <c r="J274" s="443" t="s">
        <v>272</v>
      </c>
    </row>
    <row r="275" spans="1:10" s="384" customFormat="1" hidden="1" x14ac:dyDescent="0.2">
      <c r="A275" s="510"/>
      <c r="B275" s="443" t="s">
        <v>848</v>
      </c>
      <c r="C275" s="507">
        <v>1</v>
      </c>
      <c r="D275" s="507">
        <v>6</v>
      </c>
      <c r="E275" s="507">
        <v>0</v>
      </c>
      <c r="F275" s="507">
        <v>0</v>
      </c>
      <c r="G275" s="507">
        <v>1</v>
      </c>
      <c r="H275" s="507">
        <v>6</v>
      </c>
      <c r="I275" s="443" t="s">
        <v>847</v>
      </c>
      <c r="J275" s="443" t="s">
        <v>272</v>
      </c>
    </row>
    <row r="276" spans="1:10" s="384" customFormat="1" hidden="1" x14ac:dyDescent="0.2">
      <c r="A276" s="422">
        <v>6</v>
      </c>
      <c r="B276" s="423" t="s">
        <v>849</v>
      </c>
      <c r="C276" s="424">
        <v>22</v>
      </c>
      <c r="D276" s="424">
        <v>96</v>
      </c>
      <c r="E276" s="424">
        <v>19</v>
      </c>
      <c r="F276" s="424">
        <v>82</v>
      </c>
      <c r="G276" s="424">
        <v>3</v>
      </c>
      <c r="H276" s="424">
        <v>14</v>
      </c>
      <c r="I276" s="423"/>
      <c r="J276" s="423"/>
    </row>
    <row r="277" spans="1:10" s="384" customFormat="1" hidden="1" x14ac:dyDescent="0.2">
      <c r="A277" s="510"/>
      <c r="B277" s="443" t="s">
        <v>310</v>
      </c>
      <c r="C277" s="507">
        <v>5</v>
      </c>
      <c r="D277" s="507">
        <v>23</v>
      </c>
      <c r="E277" s="507">
        <v>3</v>
      </c>
      <c r="F277" s="507">
        <v>14</v>
      </c>
      <c r="G277" s="507">
        <v>2</v>
      </c>
      <c r="H277" s="507">
        <v>9</v>
      </c>
      <c r="I277" s="443" t="s">
        <v>850</v>
      </c>
      <c r="J277" s="443" t="s">
        <v>272</v>
      </c>
    </row>
    <row r="278" spans="1:10" s="384" customFormat="1" hidden="1" x14ac:dyDescent="0.2">
      <c r="A278" s="510"/>
      <c r="B278" s="443" t="s">
        <v>312</v>
      </c>
      <c r="C278" s="507">
        <v>4</v>
      </c>
      <c r="D278" s="507">
        <v>19</v>
      </c>
      <c r="E278" s="507">
        <v>4</v>
      </c>
      <c r="F278" s="507">
        <v>19</v>
      </c>
      <c r="G278" s="507">
        <v>0</v>
      </c>
      <c r="H278" s="507">
        <v>0</v>
      </c>
      <c r="I278" s="443" t="s">
        <v>851</v>
      </c>
      <c r="J278" s="443" t="s">
        <v>272</v>
      </c>
    </row>
    <row r="279" spans="1:10" s="384" customFormat="1" hidden="1" x14ac:dyDescent="0.2">
      <c r="A279" s="510"/>
      <c r="B279" s="443" t="s">
        <v>313</v>
      </c>
      <c r="C279" s="507">
        <v>3</v>
      </c>
      <c r="D279" s="507">
        <v>15</v>
      </c>
      <c r="E279" s="507">
        <v>2</v>
      </c>
      <c r="F279" s="507">
        <v>10</v>
      </c>
      <c r="G279" s="507">
        <v>1</v>
      </c>
      <c r="H279" s="507">
        <v>5</v>
      </c>
      <c r="I279" s="443" t="s">
        <v>852</v>
      </c>
      <c r="J279" s="443" t="s">
        <v>272</v>
      </c>
    </row>
    <row r="280" spans="1:10" s="384" customFormat="1" hidden="1" x14ac:dyDescent="0.2">
      <c r="A280" s="510"/>
      <c r="B280" s="443" t="s">
        <v>314</v>
      </c>
      <c r="C280" s="507">
        <v>10</v>
      </c>
      <c r="D280" s="507">
        <v>39</v>
      </c>
      <c r="E280" s="507">
        <v>10</v>
      </c>
      <c r="F280" s="507">
        <v>39</v>
      </c>
      <c r="G280" s="507">
        <v>0</v>
      </c>
      <c r="H280" s="507">
        <v>0</v>
      </c>
      <c r="I280" s="443" t="s">
        <v>853</v>
      </c>
      <c r="J280" s="443" t="s">
        <v>272</v>
      </c>
    </row>
    <row r="281" spans="1:10" s="384" customFormat="1" hidden="1" x14ac:dyDescent="0.2">
      <c r="A281" s="422">
        <v>8</v>
      </c>
      <c r="B281" s="423" t="s">
        <v>865</v>
      </c>
      <c r="C281" s="424">
        <v>120</v>
      </c>
      <c r="D281" s="424">
        <v>457</v>
      </c>
      <c r="E281" s="424">
        <v>59</v>
      </c>
      <c r="F281" s="424">
        <v>214</v>
      </c>
      <c r="G281" s="424">
        <v>0</v>
      </c>
      <c r="H281" s="424">
        <v>0</v>
      </c>
      <c r="I281" s="423"/>
      <c r="J281" s="423"/>
    </row>
    <row r="282" spans="1:10" s="384" customFormat="1" hidden="1" x14ac:dyDescent="0.2">
      <c r="A282" s="510"/>
      <c r="B282" s="443" t="s">
        <v>866</v>
      </c>
      <c r="C282" s="507">
        <v>15</v>
      </c>
      <c r="D282" s="507">
        <v>56</v>
      </c>
      <c r="E282" s="507">
        <v>0</v>
      </c>
      <c r="F282" s="507">
        <v>0</v>
      </c>
      <c r="G282" s="507">
        <v>0</v>
      </c>
      <c r="H282" s="507">
        <v>0</v>
      </c>
      <c r="I282" s="443" t="s">
        <v>319</v>
      </c>
      <c r="J282" s="443" t="s">
        <v>867</v>
      </c>
    </row>
    <row r="283" spans="1:10" s="384" customFormat="1" hidden="1" x14ac:dyDescent="0.2">
      <c r="A283" s="510"/>
      <c r="B283" s="443" t="s">
        <v>868</v>
      </c>
      <c r="C283" s="507">
        <v>19</v>
      </c>
      <c r="D283" s="507">
        <v>73</v>
      </c>
      <c r="E283" s="507">
        <v>0</v>
      </c>
      <c r="F283" s="507">
        <v>0</v>
      </c>
      <c r="G283" s="507">
        <v>0</v>
      </c>
      <c r="H283" s="507">
        <v>0</v>
      </c>
      <c r="I283" s="443" t="s">
        <v>663</v>
      </c>
      <c r="J283" s="443" t="s">
        <v>867</v>
      </c>
    </row>
    <row r="284" spans="1:10" s="384" customFormat="1" hidden="1" x14ac:dyDescent="0.2">
      <c r="A284" s="510"/>
      <c r="B284" s="443" t="s">
        <v>869</v>
      </c>
      <c r="C284" s="507">
        <v>5</v>
      </c>
      <c r="D284" s="507">
        <v>24</v>
      </c>
      <c r="E284" s="507">
        <v>0</v>
      </c>
      <c r="F284" s="507">
        <v>0</v>
      </c>
      <c r="G284" s="507">
        <v>0</v>
      </c>
      <c r="H284" s="507">
        <v>0</v>
      </c>
      <c r="I284" s="443" t="s">
        <v>1393</v>
      </c>
      <c r="J284" s="443" t="s">
        <v>867</v>
      </c>
    </row>
    <row r="285" spans="1:10" s="384" customFormat="1" hidden="1" x14ac:dyDescent="0.2">
      <c r="A285" s="510"/>
      <c r="B285" s="443" t="s">
        <v>871</v>
      </c>
      <c r="C285" s="507">
        <v>6</v>
      </c>
      <c r="D285" s="507">
        <v>29</v>
      </c>
      <c r="E285" s="507">
        <v>12</v>
      </c>
      <c r="F285" s="507">
        <v>37</v>
      </c>
      <c r="G285" s="507">
        <v>0</v>
      </c>
      <c r="H285" s="507">
        <v>0</v>
      </c>
      <c r="I285" s="443" t="s">
        <v>319</v>
      </c>
      <c r="J285" s="443" t="s">
        <v>867</v>
      </c>
    </row>
    <row r="286" spans="1:10" s="384" customFormat="1" hidden="1" x14ac:dyDescent="0.2">
      <c r="A286" s="510"/>
      <c r="B286" s="443" t="s">
        <v>872</v>
      </c>
      <c r="C286" s="507">
        <v>16</v>
      </c>
      <c r="D286" s="507">
        <v>53</v>
      </c>
      <c r="E286" s="507">
        <v>14</v>
      </c>
      <c r="F286" s="507">
        <v>59</v>
      </c>
      <c r="G286" s="507">
        <v>0</v>
      </c>
      <c r="H286" s="507">
        <v>0</v>
      </c>
      <c r="I286" s="443" t="s">
        <v>1101</v>
      </c>
      <c r="J286" s="443" t="s">
        <v>867</v>
      </c>
    </row>
    <row r="287" spans="1:10" s="384" customFormat="1" hidden="1" x14ac:dyDescent="0.2">
      <c r="A287" s="510"/>
      <c r="B287" s="443" t="s">
        <v>873</v>
      </c>
      <c r="C287" s="507">
        <v>42</v>
      </c>
      <c r="D287" s="507">
        <v>180</v>
      </c>
      <c r="E287" s="507">
        <v>13</v>
      </c>
      <c r="F287" s="507">
        <v>49</v>
      </c>
      <c r="G287" s="507">
        <v>0</v>
      </c>
      <c r="H287" s="507">
        <v>0</v>
      </c>
      <c r="I287" s="443" t="s">
        <v>1393</v>
      </c>
      <c r="J287" s="443" t="s">
        <v>867</v>
      </c>
    </row>
    <row r="288" spans="1:10" s="384" customFormat="1" hidden="1" x14ac:dyDescent="0.2">
      <c r="A288" s="510"/>
      <c r="B288" s="443" t="s">
        <v>874</v>
      </c>
      <c r="C288" s="507">
        <v>17</v>
      </c>
      <c r="D288" s="507">
        <v>42</v>
      </c>
      <c r="E288" s="507">
        <v>20</v>
      </c>
      <c r="F288" s="507">
        <v>69</v>
      </c>
      <c r="G288" s="507">
        <v>0</v>
      </c>
      <c r="H288" s="507">
        <v>0</v>
      </c>
      <c r="I288" s="443" t="s">
        <v>2937</v>
      </c>
      <c r="J288" s="443" t="s">
        <v>867</v>
      </c>
    </row>
    <row r="289" spans="1:10" s="384" customFormat="1" hidden="1" x14ac:dyDescent="0.2">
      <c r="A289" s="422">
        <v>9</v>
      </c>
      <c r="B289" s="423" t="s">
        <v>875</v>
      </c>
      <c r="C289" s="424">
        <v>44</v>
      </c>
      <c r="D289" s="424">
        <v>203</v>
      </c>
      <c r="E289" s="424">
        <v>36</v>
      </c>
      <c r="F289" s="424">
        <v>163</v>
      </c>
      <c r="G289" s="424">
        <v>8</v>
      </c>
      <c r="H289" s="424">
        <v>40</v>
      </c>
      <c r="I289" s="423"/>
      <c r="J289" s="423"/>
    </row>
    <row r="290" spans="1:10" s="384" customFormat="1" hidden="1" x14ac:dyDescent="0.2">
      <c r="A290" s="510"/>
      <c r="B290" s="443" t="s">
        <v>312</v>
      </c>
      <c r="C290" s="507">
        <v>5</v>
      </c>
      <c r="D290" s="507">
        <v>16</v>
      </c>
      <c r="E290" s="507">
        <v>5</v>
      </c>
      <c r="F290" s="507">
        <v>16</v>
      </c>
      <c r="G290" s="507">
        <v>0</v>
      </c>
      <c r="H290" s="507">
        <v>0</v>
      </c>
      <c r="I290" s="443" t="s">
        <v>810</v>
      </c>
      <c r="J290" s="443"/>
    </row>
    <row r="291" spans="1:10" s="384" customFormat="1" ht="31.5" hidden="1" x14ac:dyDescent="0.2">
      <c r="A291" s="510"/>
      <c r="B291" s="443" t="s">
        <v>875</v>
      </c>
      <c r="C291" s="507">
        <v>8</v>
      </c>
      <c r="D291" s="507">
        <v>40</v>
      </c>
      <c r="E291" s="507"/>
      <c r="F291" s="507"/>
      <c r="G291" s="507">
        <v>8</v>
      </c>
      <c r="H291" s="507">
        <v>40</v>
      </c>
      <c r="I291" s="443" t="s">
        <v>876</v>
      </c>
      <c r="J291" s="443" t="s">
        <v>272</v>
      </c>
    </row>
    <row r="292" spans="1:10" s="384" customFormat="1" hidden="1" x14ac:dyDescent="0.2">
      <c r="A292" s="510"/>
      <c r="B292" s="443" t="s">
        <v>877</v>
      </c>
      <c r="C292" s="507">
        <v>14</v>
      </c>
      <c r="D292" s="507">
        <v>60</v>
      </c>
      <c r="E292" s="507">
        <v>14</v>
      </c>
      <c r="F292" s="507">
        <v>60</v>
      </c>
      <c r="G292" s="507">
        <v>0</v>
      </c>
      <c r="H292" s="507">
        <v>0</v>
      </c>
      <c r="I292" s="443" t="s">
        <v>878</v>
      </c>
      <c r="J292" s="443" t="s">
        <v>272</v>
      </c>
    </row>
    <row r="293" spans="1:10" s="384" customFormat="1" hidden="1" x14ac:dyDescent="0.2">
      <c r="A293" s="510"/>
      <c r="B293" s="443" t="s">
        <v>879</v>
      </c>
      <c r="C293" s="507">
        <v>5</v>
      </c>
      <c r="D293" s="507">
        <v>23</v>
      </c>
      <c r="E293" s="507">
        <v>5</v>
      </c>
      <c r="F293" s="507">
        <v>23</v>
      </c>
      <c r="G293" s="507">
        <v>0</v>
      </c>
      <c r="H293" s="507">
        <v>0</v>
      </c>
      <c r="I293" s="443" t="s">
        <v>880</v>
      </c>
      <c r="J293" s="443" t="s">
        <v>272</v>
      </c>
    </row>
    <row r="294" spans="1:10" s="384" customFormat="1" hidden="1" x14ac:dyDescent="0.2">
      <c r="A294" s="510"/>
      <c r="B294" s="443" t="s">
        <v>881</v>
      </c>
      <c r="C294" s="507">
        <v>12</v>
      </c>
      <c r="D294" s="507">
        <v>64</v>
      </c>
      <c r="E294" s="507">
        <v>12</v>
      </c>
      <c r="F294" s="507">
        <v>64</v>
      </c>
      <c r="G294" s="507">
        <v>0</v>
      </c>
      <c r="H294" s="507">
        <v>0</v>
      </c>
      <c r="I294" s="443" t="s">
        <v>577</v>
      </c>
      <c r="J294" s="443" t="s">
        <v>272</v>
      </c>
    </row>
    <row r="295" spans="1:10" s="384" customFormat="1" hidden="1" x14ac:dyDescent="0.2">
      <c r="A295" s="422">
        <v>11</v>
      </c>
      <c r="B295" s="423" t="s">
        <v>889</v>
      </c>
      <c r="C295" s="424">
        <v>87</v>
      </c>
      <c r="D295" s="424">
        <v>440</v>
      </c>
      <c r="E295" s="424">
        <v>19</v>
      </c>
      <c r="F295" s="424">
        <v>82</v>
      </c>
      <c r="G295" s="424">
        <v>3</v>
      </c>
      <c r="H295" s="424">
        <v>4</v>
      </c>
      <c r="I295" s="423"/>
      <c r="J295" s="423"/>
    </row>
    <row r="296" spans="1:10" s="384" customFormat="1" hidden="1" x14ac:dyDescent="0.2">
      <c r="A296" s="510"/>
      <c r="B296" s="443" t="s">
        <v>264</v>
      </c>
      <c r="C296" s="507">
        <v>9</v>
      </c>
      <c r="D296" s="507">
        <v>45</v>
      </c>
      <c r="E296" s="507">
        <v>14</v>
      </c>
      <c r="F296" s="507">
        <v>48</v>
      </c>
      <c r="G296" s="507">
        <v>0</v>
      </c>
      <c r="H296" s="507">
        <v>0</v>
      </c>
      <c r="I296" s="443" t="s">
        <v>810</v>
      </c>
      <c r="J296" s="443" t="s">
        <v>272</v>
      </c>
    </row>
    <row r="297" spans="1:10" s="384" customFormat="1" hidden="1" x14ac:dyDescent="0.2">
      <c r="A297" s="510"/>
      <c r="B297" s="443" t="s">
        <v>3220</v>
      </c>
      <c r="C297" s="507">
        <v>9</v>
      </c>
      <c r="D297" s="507">
        <v>50</v>
      </c>
      <c r="E297" s="507">
        <v>0</v>
      </c>
      <c r="F297" s="507">
        <v>0</v>
      </c>
      <c r="G297" s="507">
        <v>2</v>
      </c>
      <c r="H297" s="507">
        <v>3</v>
      </c>
      <c r="I297" s="443" t="s">
        <v>810</v>
      </c>
      <c r="J297" s="443" t="s">
        <v>272</v>
      </c>
    </row>
    <row r="298" spans="1:10" s="384" customFormat="1" hidden="1" x14ac:dyDescent="0.2">
      <c r="A298" s="510"/>
      <c r="B298" s="443" t="s">
        <v>895</v>
      </c>
      <c r="C298" s="507">
        <v>5</v>
      </c>
      <c r="D298" s="507">
        <v>25</v>
      </c>
      <c r="E298" s="507">
        <v>5</v>
      </c>
      <c r="F298" s="507">
        <v>34</v>
      </c>
      <c r="G298" s="507">
        <v>1</v>
      </c>
      <c r="H298" s="507">
        <v>1</v>
      </c>
      <c r="I298" s="443" t="s">
        <v>840</v>
      </c>
      <c r="J298" s="443" t="s">
        <v>272</v>
      </c>
    </row>
    <row r="299" spans="1:10" s="384" customFormat="1" hidden="1" x14ac:dyDescent="0.2">
      <c r="A299" s="510"/>
      <c r="B299" s="443" t="s">
        <v>890</v>
      </c>
      <c r="C299" s="507">
        <v>16</v>
      </c>
      <c r="D299" s="507">
        <v>80</v>
      </c>
      <c r="E299" s="507">
        <v>0</v>
      </c>
      <c r="F299" s="507">
        <v>0</v>
      </c>
      <c r="G299" s="507">
        <v>0</v>
      </c>
      <c r="H299" s="507">
        <v>0</v>
      </c>
      <c r="I299" s="443" t="s">
        <v>891</v>
      </c>
      <c r="J299" s="443" t="s">
        <v>272</v>
      </c>
    </row>
    <row r="300" spans="1:10" s="384" customFormat="1" hidden="1" x14ac:dyDescent="0.2">
      <c r="A300" s="510"/>
      <c r="B300" s="443" t="s">
        <v>3221</v>
      </c>
      <c r="C300" s="507">
        <v>17</v>
      </c>
      <c r="D300" s="507">
        <v>85</v>
      </c>
      <c r="E300" s="507">
        <v>0</v>
      </c>
      <c r="F300" s="507">
        <v>0</v>
      </c>
      <c r="G300" s="507">
        <v>0</v>
      </c>
      <c r="H300" s="507">
        <v>0</v>
      </c>
      <c r="I300" s="443" t="s">
        <v>893</v>
      </c>
      <c r="J300" s="443" t="s">
        <v>272</v>
      </c>
    </row>
    <row r="301" spans="1:10" s="384" customFormat="1" hidden="1" x14ac:dyDescent="0.2">
      <c r="A301" s="510"/>
      <c r="B301" s="443" t="s">
        <v>3222</v>
      </c>
      <c r="C301" s="507">
        <v>31</v>
      </c>
      <c r="D301" s="507">
        <v>155</v>
      </c>
      <c r="E301" s="507">
        <v>0</v>
      </c>
      <c r="F301" s="507">
        <v>0</v>
      </c>
      <c r="G301" s="507">
        <v>0</v>
      </c>
      <c r="H301" s="507">
        <v>0</v>
      </c>
      <c r="I301" s="443" t="s">
        <v>893</v>
      </c>
      <c r="J301" s="443" t="s">
        <v>272</v>
      </c>
    </row>
    <row r="302" spans="1:10" s="384" customFormat="1" hidden="1" x14ac:dyDescent="0.2">
      <c r="A302" s="422">
        <v>12</v>
      </c>
      <c r="B302" s="423" t="s">
        <v>897</v>
      </c>
      <c r="C302" s="424">
        <v>16</v>
      </c>
      <c r="D302" s="424">
        <v>59</v>
      </c>
      <c r="E302" s="424">
        <v>16</v>
      </c>
      <c r="F302" s="424">
        <v>59</v>
      </c>
      <c r="G302" s="424">
        <v>0</v>
      </c>
      <c r="H302" s="424">
        <v>0</v>
      </c>
      <c r="I302" s="423"/>
      <c r="J302" s="423"/>
    </row>
    <row r="303" spans="1:10" s="384" customFormat="1" hidden="1" x14ac:dyDescent="0.2">
      <c r="A303" s="510"/>
      <c r="B303" s="443" t="s">
        <v>898</v>
      </c>
      <c r="C303" s="507">
        <v>5</v>
      </c>
      <c r="D303" s="507">
        <v>20</v>
      </c>
      <c r="E303" s="507">
        <v>5</v>
      </c>
      <c r="F303" s="507">
        <v>20</v>
      </c>
      <c r="G303" s="507">
        <v>0</v>
      </c>
      <c r="H303" s="507">
        <v>0</v>
      </c>
      <c r="I303" s="443" t="s">
        <v>810</v>
      </c>
      <c r="J303" s="443" t="s">
        <v>272</v>
      </c>
    </row>
    <row r="304" spans="1:10" s="384" customFormat="1" hidden="1" x14ac:dyDescent="0.2">
      <c r="A304" s="510"/>
      <c r="B304" s="443" t="s">
        <v>899</v>
      </c>
      <c r="C304" s="507">
        <v>2</v>
      </c>
      <c r="D304" s="507">
        <v>6</v>
      </c>
      <c r="E304" s="507">
        <v>2</v>
      </c>
      <c r="F304" s="507">
        <v>6</v>
      </c>
      <c r="G304" s="507">
        <v>0</v>
      </c>
      <c r="H304" s="507">
        <v>0</v>
      </c>
      <c r="I304" s="443" t="s">
        <v>810</v>
      </c>
      <c r="J304" s="443" t="s">
        <v>272</v>
      </c>
    </row>
    <row r="305" spans="1:10" s="384" customFormat="1" hidden="1" x14ac:dyDescent="0.2">
      <c r="A305" s="510"/>
      <c r="B305" s="443" t="s">
        <v>3407</v>
      </c>
      <c r="C305" s="507">
        <v>3</v>
      </c>
      <c r="D305" s="507">
        <v>11</v>
      </c>
      <c r="E305" s="507">
        <v>3</v>
      </c>
      <c r="F305" s="507">
        <v>11</v>
      </c>
      <c r="G305" s="507">
        <v>0</v>
      </c>
      <c r="H305" s="507">
        <v>0</v>
      </c>
      <c r="I305" s="443" t="s">
        <v>810</v>
      </c>
      <c r="J305" s="443" t="s">
        <v>272</v>
      </c>
    </row>
    <row r="306" spans="1:10" s="384" customFormat="1" hidden="1" x14ac:dyDescent="0.2">
      <c r="A306" s="510"/>
      <c r="B306" s="443" t="s">
        <v>902</v>
      </c>
      <c r="C306" s="507">
        <v>2</v>
      </c>
      <c r="D306" s="507">
        <v>7</v>
      </c>
      <c r="E306" s="507">
        <v>2</v>
      </c>
      <c r="F306" s="507">
        <v>7</v>
      </c>
      <c r="G306" s="507">
        <v>0</v>
      </c>
      <c r="H306" s="507">
        <v>0</v>
      </c>
      <c r="I306" s="443" t="s">
        <v>810</v>
      </c>
      <c r="J306" s="443" t="s">
        <v>272</v>
      </c>
    </row>
    <row r="307" spans="1:10" s="384" customFormat="1" hidden="1" x14ac:dyDescent="0.2">
      <c r="A307" s="510"/>
      <c r="B307" s="443" t="s">
        <v>3408</v>
      </c>
      <c r="C307" s="507">
        <v>4</v>
      </c>
      <c r="D307" s="507">
        <v>15</v>
      </c>
      <c r="E307" s="507">
        <v>4</v>
      </c>
      <c r="F307" s="507">
        <v>15</v>
      </c>
      <c r="G307" s="507">
        <v>0</v>
      </c>
      <c r="H307" s="507">
        <v>0</v>
      </c>
      <c r="I307" s="443" t="s">
        <v>810</v>
      </c>
      <c r="J307" s="443" t="s">
        <v>272</v>
      </c>
    </row>
    <row r="308" spans="1:10" s="384" customFormat="1" hidden="1" x14ac:dyDescent="0.2">
      <c r="A308" s="422">
        <v>13</v>
      </c>
      <c r="B308" s="423" t="s">
        <v>903</v>
      </c>
      <c r="C308" s="424">
        <v>10</v>
      </c>
      <c r="D308" s="424">
        <v>45</v>
      </c>
      <c r="E308" s="424">
        <v>10</v>
      </c>
      <c r="F308" s="424">
        <v>45</v>
      </c>
      <c r="G308" s="424">
        <v>0</v>
      </c>
      <c r="H308" s="424">
        <v>0</v>
      </c>
      <c r="I308" s="423"/>
      <c r="J308" s="423"/>
    </row>
    <row r="309" spans="1:10" s="384" customFormat="1" hidden="1" x14ac:dyDescent="0.2">
      <c r="A309" s="510"/>
      <c r="B309" s="443" t="s">
        <v>904</v>
      </c>
      <c r="C309" s="507">
        <v>2</v>
      </c>
      <c r="D309" s="507">
        <v>13</v>
      </c>
      <c r="E309" s="507">
        <v>2</v>
      </c>
      <c r="F309" s="507">
        <v>13</v>
      </c>
      <c r="G309" s="507">
        <v>0</v>
      </c>
      <c r="H309" s="507">
        <v>0</v>
      </c>
      <c r="I309" s="443" t="s">
        <v>810</v>
      </c>
      <c r="J309" s="443" t="s">
        <v>272</v>
      </c>
    </row>
    <row r="310" spans="1:10" s="384" customFormat="1" hidden="1" x14ac:dyDescent="0.2">
      <c r="A310" s="510"/>
      <c r="B310" s="443" t="s">
        <v>905</v>
      </c>
      <c r="C310" s="507">
        <v>3</v>
      </c>
      <c r="D310" s="507">
        <v>9</v>
      </c>
      <c r="E310" s="507">
        <v>3</v>
      </c>
      <c r="F310" s="507">
        <v>9</v>
      </c>
      <c r="G310" s="507">
        <v>0</v>
      </c>
      <c r="H310" s="507">
        <v>0</v>
      </c>
      <c r="I310" s="443" t="s">
        <v>810</v>
      </c>
      <c r="J310" s="443" t="s">
        <v>272</v>
      </c>
    </row>
    <row r="311" spans="1:10" s="384" customFormat="1" hidden="1" x14ac:dyDescent="0.2">
      <c r="A311" s="510"/>
      <c r="B311" s="443" t="s">
        <v>906</v>
      </c>
      <c r="C311" s="507">
        <v>5</v>
      </c>
      <c r="D311" s="507">
        <v>23</v>
      </c>
      <c r="E311" s="507">
        <v>5</v>
      </c>
      <c r="F311" s="507">
        <v>23</v>
      </c>
      <c r="G311" s="507">
        <v>0</v>
      </c>
      <c r="H311" s="507">
        <v>0</v>
      </c>
      <c r="I311" s="443" t="s">
        <v>810</v>
      </c>
      <c r="J311" s="443" t="s">
        <v>272</v>
      </c>
    </row>
    <row r="312" spans="1:10" s="384" customFormat="1" hidden="1" x14ac:dyDescent="0.2">
      <c r="A312" s="422">
        <v>14</v>
      </c>
      <c r="B312" s="423" t="s">
        <v>907</v>
      </c>
      <c r="C312" s="424">
        <v>29</v>
      </c>
      <c r="D312" s="424">
        <v>131</v>
      </c>
      <c r="E312" s="424">
        <v>0</v>
      </c>
      <c r="F312" s="424">
        <v>0</v>
      </c>
      <c r="G312" s="424">
        <v>29</v>
      </c>
      <c r="H312" s="424">
        <v>131</v>
      </c>
      <c r="I312" s="423"/>
      <c r="J312" s="423"/>
    </row>
    <row r="313" spans="1:10" s="384" customFormat="1" hidden="1" x14ac:dyDescent="0.2">
      <c r="A313" s="510"/>
      <c r="B313" s="443" t="s">
        <v>908</v>
      </c>
      <c r="C313" s="507">
        <v>7</v>
      </c>
      <c r="D313" s="507">
        <v>30</v>
      </c>
      <c r="E313" s="507">
        <v>0</v>
      </c>
      <c r="F313" s="507">
        <v>0</v>
      </c>
      <c r="G313" s="507">
        <v>7</v>
      </c>
      <c r="H313" s="507">
        <v>30</v>
      </c>
      <c r="I313" s="443" t="s">
        <v>3409</v>
      </c>
      <c r="J313" s="443"/>
    </row>
    <row r="314" spans="1:10" s="384" customFormat="1" hidden="1" x14ac:dyDescent="0.2">
      <c r="A314" s="510"/>
      <c r="B314" s="443" t="s">
        <v>909</v>
      </c>
      <c r="C314" s="507">
        <v>5</v>
      </c>
      <c r="D314" s="507">
        <v>23</v>
      </c>
      <c r="E314" s="507">
        <v>0</v>
      </c>
      <c r="F314" s="507">
        <v>0</v>
      </c>
      <c r="G314" s="507">
        <v>5</v>
      </c>
      <c r="H314" s="507">
        <v>23</v>
      </c>
      <c r="I314" s="443" t="s">
        <v>3409</v>
      </c>
      <c r="J314" s="443"/>
    </row>
    <row r="315" spans="1:10" s="384" customFormat="1" hidden="1" x14ac:dyDescent="0.2">
      <c r="A315" s="510"/>
      <c r="B315" s="443" t="s">
        <v>910</v>
      </c>
      <c r="C315" s="507">
        <v>13</v>
      </c>
      <c r="D315" s="507">
        <v>60</v>
      </c>
      <c r="E315" s="507">
        <v>0</v>
      </c>
      <c r="F315" s="507">
        <v>0</v>
      </c>
      <c r="G315" s="507">
        <v>13</v>
      </c>
      <c r="H315" s="507">
        <v>60</v>
      </c>
      <c r="I315" s="443" t="s">
        <v>3409</v>
      </c>
      <c r="J315" s="443"/>
    </row>
    <row r="316" spans="1:10" s="384" customFormat="1" hidden="1" x14ac:dyDescent="0.2">
      <c r="A316" s="510"/>
      <c r="B316" s="443" t="s">
        <v>912</v>
      </c>
      <c r="C316" s="507">
        <v>4</v>
      </c>
      <c r="D316" s="507">
        <v>18</v>
      </c>
      <c r="E316" s="507">
        <v>0</v>
      </c>
      <c r="F316" s="507">
        <v>0</v>
      </c>
      <c r="G316" s="507">
        <v>4</v>
      </c>
      <c r="H316" s="507">
        <v>18</v>
      </c>
      <c r="I316" s="443" t="s">
        <v>3409</v>
      </c>
      <c r="J316" s="443"/>
    </row>
    <row r="317" spans="1:10" s="384" customFormat="1" hidden="1" x14ac:dyDescent="0.2">
      <c r="A317" s="422">
        <v>15</v>
      </c>
      <c r="B317" s="423" t="s">
        <v>914</v>
      </c>
      <c r="C317" s="424">
        <v>23</v>
      </c>
      <c r="D317" s="424">
        <v>98</v>
      </c>
      <c r="E317" s="424">
        <v>5</v>
      </c>
      <c r="F317" s="424">
        <v>26</v>
      </c>
      <c r="G317" s="424">
        <v>18</v>
      </c>
      <c r="H317" s="424">
        <v>72</v>
      </c>
      <c r="I317" s="423"/>
      <c r="J317" s="423"/>
    </row>
    <row r="318" spans="1:10" s="384" customFormat="1" hidden="1" x14ac:dyDescent="0.2">
      <c r="A318" s="510"/>
      <c r="B318" s="443" t="s">
        <v>310</v>
      </c>
      <c r="C318" s="507">
        <v>0</v>
      </c>
      <c r="D318" s="507">
        <v>0</v>
      </c>
      <c r="E318" s="507">
        <v>0</v>
      </c>
      <c r="F318" s="507">
        <v>0</v>
      </c>
      <c r="G318" s="507">
        <v>0</v>
      </c>
      <c r="H318" s="507">
        <v>0</v>
      </c>
      <c r="I318" s="443" t="s">
        <v>810</v>
      </c>
      <c r="J318" s="443" t="s">
        <v>272</v>
      </c>
    </row>
    <row r="319" spans="1:10" s="384" customFormat="1" hidden="1" x14ac:dyDescent="0.2">
      <c r="A319" s="510"/>
      <c r="B319" s="443" t="s">
        <v>312</v>
      </c>
      <c r="C319" s="507">
        <v>0</v>
      </c>
      <c r="D319" s="507">
        <v>0</v>
      </c>
      <c r="E319" s="507">
        <v>0</v>
      </c>
      <c r="F319" s="507">
        <v>0</v>
      </c>
      <c r="G319" s="507">
        <v>0</v>
      </c>
      <c r="H319" s="507">
        <v>0</v>
      </c>
      <c r="I319" s="443" t="s">
        <v>810</v>
      </c>
      <c r="J319" s="443" t="s">
        <v>272</v>
      </c>
    </row>
    <row r="320" spans="1:10" s="384" customFormat="1" hidden="1" x14ac:dyDescent="0.2">
      <c r="A320" s="510"/>
      <c r="B320" s="443" t="s">
        <v>313</v>
      </c>
      <c r="C320" s="507">
        <v>3</v>
      </c>
      <c r="D320" s="507">
        <v>9</v>
      </c>
      <c r="E320" s="507">
        <v>0</v>
      </c>
      <c r="F320" s="507">
        <v>0</v>
      </c>
      <c r="G320" s="507">
        <v>3</v>
      </c>
      <c r="H320" s="507">
        <v>9</v>
      </c>
      <c r="I320" s="443" t="s">
        <v>663</v>
      </c>
      <c r="J320" s="443" t="s">
        <v>272</v>
      </c>
    </row>
    <row r="321" spans="1:10" s="384" customFormat="1" hidden="1" x14ac:dyDescent="0.2">
      <c r="A321" s="510"/>
      <c r="B321" s="443" t="s">
        <v>314</v>
      </c>
      <c r="C321" s="507">
        <v>5</v>
      </c>
      <c r="D321" s="507">
        <v>26</v>
      </c>
      <c r="E321" s="507">
        <v>5</v>
      </c>
      <c r="F321" s="507">
        <v>26</v>
      </c>
      <c r="G321" s="507">
        <v>0</v>
      </c>
      <c r="H321" s="507">
        <v>0</v>
      </c>
      <c r="I321" s="443" t="s">
        <v>810</v>
      </c>
      <c r="J321" s="443" t="s">
        <v>272</v>
      </c>
    </row>
    <row r="322" spans="1:10" s="384" customFormat="1" hidden="1" x14ac:dyDescent="0.2">
      <c r="A322" s="510"/>
      <c r="B322" s="443" t="s">
        <v>315</v>
      </c>
      <c r="C322" s="507">
        <v>5</v>
      </c>
      <c r="D322" s="507">
        <v>26</v>
      </c>
      <c r="E322" s="507">
        <v>0</v>
      </c>
      <c r="F322" s="507">
        <v>0</v>
      </c>
      <c r="G322" s="507">
        <v>5</v>
      </c>
      <c r="H322" s="507">
        <v>26</v>
      </c>
      <c r="I322" s="443" t="s">
        <v>1396</v>
      </c>
      <c r="J322" s="443" t="s">
        <v>272</v>
      </c>
    </row>
    <row r="323" spans="1:10" s="384" customFormat="1" hidden="1" x14ac:dyDescent="0.2">
      <c r="A323" s="510"/>
      <c r="B323" s="443" t="s">
        <v>316</v>
      </c>
      <c r="C323" s="507">
        <v>10</v>
      </c>
      <c r="D323" s="507">
        <v>37</v>
      </c>
      <c r="E323" s="507">
        <v>0</v>
      </c>
      <c r="F323" s="507">
        <v>0</v>
      </c>
      <c r="G323" s="507">
        <v>10</v>
      </c>
      <c r="H323" s="507">
        <v>37</v>
      </c>
      <c r="I323" s="443" t="s">
        <v>810</v>
      </c>
      <c r="J323" s="443" t="s">
        <v>272</v>
      </c>
    </row>
    <row r="324" spans="1:10" s="384" customFormat="1" hidden="1" x14ac:dyDescent="0.2">
      <c r="A324" s="422">
        <v>16</v>
      </c>
      <c r="B324" s="423" t="s">
        <v>915</v>
      </c>
      <c r="C324" s="424">
        <v>11</v>
      </c>
      <c r="D324" s="424">
        <v>41</v>
      </c>
      <c r="E324" s="424">
        <v>11</v>
      </c>
      <c r="F324" s="424">
        <v>41</v>
      </c>
      <c r="G324" s="424">
        <v>0</v>
      </c>
      <c r="H324" s="424">
        <v>0</v>
      </c>
      <c r="I324" s="423"/>
      <c r="J324" s="423"/>
    </row>
    <row r="325" spans="1:10" s="384" customFormat="1" hidden="1" x14ac:dyDescent="0.2">
      <c r="A325" s="510"/>
      <c r="B325" s="443" t="s">
        <v>719</v>
      </c>
      <c r="C325" s="507">
        <v>4</v>
      </c>
      <c r="D325" s="507">
        <v>16</v>
      </c>
      <c r="E325" s="507">
        <v>4</v>
      </c>
      <c r="F325" s="507">
        <v>16</v>
      </c>
      <c r="G325" s="507">
        <v>0</v>
      </c>
      <c r="H325" s="507">
        <v>0</v>
      </c>
      <c r="I325" s="443" t="s">
        <v>3223</v>
      </c>
      <c r="J325" s="443" t="s">
        <v>272</v>
      </c>
    </row>
    <row r="326" spans="1:10" s="384" customFormat="1" hidden="1" x14ac:dyDescent="0.2">
      <c r="A326" s="510"/>
      <c r="B326" s="443" t="s">
        <v>748</v>
      </c>
      <c r="C326" s="507">
        <v>3</v>
      </c>
      <c r="D326" s="507">
        <v>9</v>
      </c>
      <c r="E326" s="507">
        <v>3</v>
      </c>
      <c r="F326" s="507">
        <v>9</v>
      </c>
      <c r="G326" s="507">
        <v>0</v>
      </c>
      <c r="H326" s="507"/>
      <c r="I326" s="443" t="s">
        <v>3224</v>
      </c>
      <c r="J326" s="443" t="s">
        <v>2880</v>
      </c>
    </row>
    <row r="327" spans="1:10" s="384" customFormat="1" hidden="1" x14ac:dyDescent="0.2">
      <c r="A327" s="510"/>
      <c r="B327" s="443" t="s">
        <v>590</v>
      </c>
      <c r="C327" s="507">
        <v>0</v>
      </c>
      <c r="D327" s="507">
        <v>0</v>
      </c>
      <c r="E327" s="507">
        <v>0</v>
      </c>
      <c r="F327" s="507">
        <v>0</v>
      </c>
      <c r="G327" s="507">
        <v>0</v>
      </c>
      <c r="H327" s="507">
        <v>0</v>
      </c>
      <c r="I327" s="443" t="s">
        <v>3225</v>
      </c>
      <c r="J327" s="443" t="s">
        <v>2880</v>
      </c>
    </row>
    <row r="328" spans="1:10" s="384" customFormat="1" hidden="1" x14ac:dyDescent="0.2">
      <c r="A328" s="510"/>
      <c r="B328" s="443" t="s">
        <v>3226</v>
      </c>
      <c r="C328" s="507">
        <v>4</v>
      </c>
      <c r="D328" s="507">
        <v>16</v>
      </c>
      <c r="E328" s="507">
        <v>4</v>
      </c>
      <c r="F328" s="507">
        <v>16</v>
      </c>
      <c r="G328" s="507">
        <v>0</v>
      </c>
      <c r="H328" s="507">
        <v>0</v>
      </c>
      <c r="I328" s="443" t="s">
        <v>3227</v>
      </c>
      <c r="J328" s="443" t="s">
        <v>272</v>
      </c>
    </row>
    <row r="329" spans="1:10" s="384" customFormat="1" hidden="1" x14ac:dyDescent="0.2">
      <c r="A329" s="422">
        <v>18</v>
      </c>
      <c r="B329" s="423" t="s">
        <v>929</v>
      </c>
      <c r="C329" s="424">
        <v>38</v>
      </c>
      <c r="D329" s="424">
        <v>148</v>
      </c>
      <c r="E329" s="424">
        <v>16</v>
      </c>
      <c r="F329" s="424">
        <v>63</v>
      </c>
      <c r="G329" s="424">
        <v>22</v>
      </c>
      <c r="H329" s="424">
        <v>85</v>
      </c>
      <c r="I329" s="423"/>
      <c r="J329" s="423"/>
    </row>
    <row r="330" spans="1:10" s="384" customFormat="1" hidden="1" x14ac:dyDescent="0.2">
      <c r="A330" s="510"/>
      <c r="B330" s="443" t="s">
        <v>930</v>
      </c>
      <c r="C330" s="507">
        <v>5</v>
      </c>
      <c r="D330" s="507">
        <v>21</v>
      </c>
      <c r="E330" s="507">
        <v>2</v>
      </c>
      <c r="F330" s="507">
        <v>8</v>
      </c>
      <c r="G330" s="507">
        <v>3</v>
      </c>
      <c r="H330" s="507">
        <v>13</v>
      </c>
      <c r="I330" s="443" t="s">
        <v>3410</v>
      </c>
      <c r="J330" s="443" t="s">
        <v>272</v>
      </c>
    </row>
    <row r="331" spans="1:10" s="384" customFormat="1" hidden="1" x14ac:dyDescent="0.2">
      <c r="A331" s="510"/>
      <c r="B331" s="443" t="s">
        <v>931</v>
      </c>
      <c r="C331" s="507">
        <v>15</v>
      </c>
      <c r="D331" s="507">
        <v>51</v>
      </c>
      <c r="E331" s="507">
        <v>6</v>
      </c>
      <c r="F331" s="507">
        <v>25</v>
      </c>
      <c r="G331" s="507">
        <v>9</v>
      </c>
      <c r="H331" s="507">
        <v>26</v>
      </c>
      <c r="I331" s="443" t="s">
        <v>3411</v>
      </c>
      <c r="J331" s="443" t="s">
        <v>272</v>
      </c>
    </row>
    <row r="332" spans="1:10" s="384" customFormat="1" hidden="1" x14ac:dyDescent="0.2">
      <c r="A332" s="510"/>
      <c r="B332" s="443" t="s">
        <v>932</v>
      </c>
      <c r="C332" s="507">
        <v>5</v>
      </c>
      <c r="D332" s="507">
        <v>21</v>
      </c>
      <c r="E332" s="507">
        <v>2</v>
      </c>
      <c r="F332" s="507">
        <v>8</v>
      </c>
      <c r="G332" s="507">
        <v>3</v>
      </c>
      <c r="H332" s="507">
        <v>13</v>
      </c>
      <c r="I332" s="443" t="s">
        <v>3412</v>
      </c>
      <c r="J332" s="443" t="s">
        <v>272</v>
      </c>
    </row>
    <row r="333" spans="1:10" s="384" customFormat="1" hidden="1" x14ac:dyDescent="0.2">
      <c r="A333" s="510"/>
      <c r="B333" s="443" t="s">
        <v>933</v>
      </c>
      <c r="C333" s="507">
        <v>3</v>
      </c>
      <c r="D333" s="507">
        <v>8</v>
      </c>
      <c r="E333" s="507">
        <v>3</v>
      </c>
      <c r="F333" s="507">
        <v>8</v>
      </c>
      <c r="G333" s="507">
        <v>0</v>
      </c>
      <c r="H333" s="507">
        <v>0</v>
      </c>
      <c r="I333" s="443" t="s">
        <v>3413</v>
      </c>
      <c r="J333" s="443" t="s">
        <v>272</v>
      </c>
    </row>
    <row r="334" spans="1:10" s="384" customFormat="1" hidden="1" x14ac:dyDescent="0.2">
      <c r="A334" s="510"/>
      <c r="B334" s="443" t="s">
        <v>934</v>
      </c>
      <c r="C334" s="507">
        <v>3</v>
      </c>
      <c r="D334" s="507">
        <v>14</v>
      </c>
      <c r="E334" s="507">
        <v>0</v>
      </c>
      <c r="F334" s="507">
        <v>0</v>
      </c>
      <c r="G334" s="507">
        <v>3</v>
      </c>
      <c r="H334" s="507">
        <v>14</v>
      </c>
      <c r="I334" s="443" t="s">
        <v>3414</v>
      </c>
      <c r="J334" s="443" t="s">
        <v>272</v>
      </c>
    </row>
    <row r="335" spans="1:10" s="384" customFormat="1" hidden="1" x14ac:dyDescent="0.2">
      <c r="A335" s="510"/>
      <c r="B335" s="443" t="s">
        <v>935</v>
      </c>
      <c r="C335" s="507">
        <v>7</v>
      </c>
      <c r="D335" s="507">
        <v>33</v>
      </c>
      <c r="E335" s="507">
        <v>3</v>
      </c>
      <c r="F335" s="507">
        <v>14</v>
      </c>
      <c r="G335" s="507">
        <v>4</v>
      </c>
      <c r="H335" s="507">
        <v>19</v>
      </c>
      <c r="I335" s="443" t="s">
        <v>3415</v>
      </c>
      <c r="J335" s="443" t="s">
        <v>272</v>
      </c>
    </row>
    <row r="336" spans="1:10" s="384" customFormat="1" hidden="1" x14ac:dyDescent="0.2">
      <c r="A336" s="422">
        <v>19</v>
      </c>
      <c r="B336" s="423" t="s">
        <v>936</v>
      </c>
      <c r="C336" s="424">
        <v>49</v>
      </c>
      <c r="D336" s="424">
        <v>161</v>
      </c>
      <c r="E336" s="424">
        <v>23</v>
      </c>
      <c r="F336" s="424">
        <v>79</v>
      </c>
      <c r="G336" s="424">
        <v>26</v>
      </c>
      <c r="H336" s="424">
        <v>82</v>
      </c>
      <c r="I336" s="423"/>
      <c r="J336" s="423"/>
    </row>
    <row r="337" spans="1:10" s="384" customFormat="1" hidden="1" x14ac:dyDescent="0.2">
      <c r="A337" s="510"/>
      <c r="B337" s="443" t="s">
        <v>3352</v>
      </c>
      <c r="C337" s="507">
        <v>8</v>
      </c>
      <c r="D337" s="507">
        <v>21</v>
      </c>
      <c r="E337" s="507">
        <v>2</v>
      </c>
      <c r="F337" s="507">
        <v>7</v>
      </c>
      <c r="G337" s="507">
        <v>6</v>
      </c>
      <c r="H337" s="507">
        <v>14</v>
      </c>
      <c r="I337" s="443" t="s">
        <v>810</v>
      </c>
      <c r="J337" s="443" t="s">
        <v>272</v>
      </c>
    </row>
    <row r="338" spans="1:10" s="384" customFormat="1" hidden="1" x14ac:dyDescent="0.2">
      <c r="A338" s="510"/>
      <c r="B338" s="443" t="s">
        <v>3353</v>
      </c>
      <c r="C338" s="507">
        <v>19</v>
      </c>
      <c r="D338" s="507">
        <v>57</v>
      </c>
      <c r="E338" s="507">
        <v>12</v>
      </c>
      <c r="F338" s="507">
        <v>37</v>
      </c>
      <c r="G338" s="507">
        <v>7</v>
      </c>
      <c r="H338" s="507">
        <v>20</v>
      </c>
      <c r="I338" s="443" t="s">
        <v>810</v>
      </c>
      <c r="J338" s="443" t="s">
        <v>272</v>
      </c>
    </row>
    <row r="339" spans="1:10" s="384" customFormat="1" hidden="1" x14ac:dyDescent="0.2">
      <c r="A339" s="510"/>
      <c r="B339" s="443" t="s">
        <v>3354</v>
      </c>
      <c r="C339" s="507">
        <v>3</v>
      </c>
      <c r="D339" s="507">
        <v>11</v>
      </c>
      <c r="E339" s="507">
        <v>0</v>
      </c>
      <c r="F339" s="507">
        <v>0</v>
      </c>
      <c r="G339" s="507">
        <v>3</v>
      </c>
      <c r="H339" s="507">
        <v>11</v>
      </c>
      <c r="I339" s="443" t="s">
        <v>810</v>
      </c>
      <c r="J339" s="443" t="s">
        <v>272</v>
      </c>
    </row>
    <row r="340" spans="1:10" s="384" customFormat="1" hidden="1" x14ac:dyDescent="0.2">
      <c r="A340" s="510"/>
      <c r="B340" s="443" t="s">
        <v>3355</v>
      </c>
      <c r="C340" s="507">
        <v>5</v>
      </c>
      <c r="D340" s="507">
        <v>19</v>
      </c>
      <c r="E340" s="507">
        <v>2</v>
      </c>
      <c r="F340" s="507">
        <v>7</v>
      </c>
      <c r="G340" s="507">
        <v>3</v>
      </c>
      <c r="H340" s="507">
        <v>12</v>
      </c>
      <c r="I340" s="443" t="s">
        <v>810</v>
      </c>
      <c r="J340" s="443" t="s">
        <v>272</v>
      </c>
    </row>
    <row r="341" spans="1:10" s="384" customFormat="1" hidden="1" x14ac:dyDescent="0.2">
      <c r="A341" s="510"/>
      <c r="B341" s="443" t="s">
        <v>3356</v>
      </c>
      <c r="C341" s="507">
        <v>6</v>
      </c>
      <c r="D341" s="507">
        <v>20</v>
      </c>
      <c r="E341" s="507">
        <v>4</v>
      </c>
      <c r="F341" s="507">
        <v>16</v>
      </c>
      <c r="G341" s="507">
        <v>2</v>
      </c>
      <c r="H341" s="507">
        <v>4</v>
      </c>
      <c r="I341" s="443" t="s">
        <v>810</v>
      </c>
      <c r="J341" s="443" t="s">
        <v>272</v>
      </c>
    </row>
    <row r="342" spans="1:10" s="384" customFormat="1" hidden="1" x14ac:dyDescent="0.2">
      <c r="A342" s="510"/>
      <c r="B342" s="443" t="s">
        <v>3357</v>
      </c>
      <c r="C342" s="507">
        <v>5</v>
      </c>
      <c r="D342" s="507">
        <v>19</v>
      </c>
      <c r="E342" s="507">
        <v>2</v>
      </c>
      <c r="F342" s="507">
        <v>8</v>
      </c>
      <c r="G342" s="507">
        <v>3</v>
      </c>
      <c r="H342" s="507">
        <v>11</v>
      </c>
      <c r="I342" s="443" t="s">
        <v>810</v>
      </c>
      <c r="J342" s="443" t="s">
        <v>272</v>
      </c>
    </row>
    <row r="343" spans="1:10" s="384" customFormat="1" hidden="1" x14ac:dyDescent="0.2">
      <c r="A343" s="510"/>
      <c r="B343" s="443" t="s">
        <v>3358</v>
      </c>
      <c r="C343" s="507">
        <v>3</v>
      </c>
      <c r="D343" s="507">
        <v>14</v>
      </c>
      <c r="E343" s="507">
        <v>1</v>
      </c>
      <c r="F343" s="507">
        <v>4</v>
      </c>
      <c r="G343" s="507">
        <v>2</v>
      </c>
      <c r="H343" s="507">
        <v>10</v>
      </c>
      <c r="I343" s="443" t="s">
        <v>810</v>
      </c>
      <c r="J343" s="443" t="s">
        <v>272</v>
      </c>
    </row>
    <row r="344" spans="1:10" s="384" customFormat="1" hidden="1" x14ac:dyDescent="0.2">
      <c r="A344" s="510"/>
      <c r="B344" s="443" t="s">
        <v>3359</v>
      </c>
      <c r="C344" s="507">
        <v>0</v>
      </c>
      <c r="D344" s="507">
        <v>0</v>
      </c>
      <c r="E344" s="507">
        <v>0</v>
      </c>
      <c r="F344" s="507">
        <v>0</v>
      </c>
      <c r="G344" s="507">
        <v>0</v>
      </c>
      <c r="H344" s="507">
        <v>0</v>
      </c>
      <c r="I344" s="443" t="s">
        <v>810</v>
      </c>
      <c r="J344" s="443" t="s">
        <v>272</v>
      </c>
    </row>
    <row r="345" spans="1:10" s="384" customFormat="1" hidden="1" x14ac:dyDescent="0.2">
      <c r="A345" s="422">
        <v>20</v>
      </c>
      <c r="B345" s="423" t="s">
        <v>942</v>
      </c>
      <c r="C345" s="424">
        <v>46</v>
      </c>
      <c r="D345" s="424">
        <v>248</v>
      </c>
      <c r="E345" s="424">
        <v>9</v>
      </c>
      <c r="F345" s="424">
        <v>40</v>
      </c>
      <c r="G345" s="424">
        <v>37</v>
      </c>
      <c r="H345" s="424">
        <v>208</v>
      </c>
      <c r="I345" s="423"/>
      <c r="J345" s="423"/>
    </row>
    <row r="346" spans="1:10" s="384" customFormat="1" hidden="1" x14ac:dyDescent="0.2">
      <c r="A346" s="510"/>
      <c r="B346" s="443" t="s">
        <v>943</v>
      </c>
      <c r="C346" s="507">
        <v>8</v>
      </c>
      <c r="D346" s="507">
        <v>36</v>
      </c>
      <c r="E346" s="507">
        <v>0</v>
      </c>
      <c r="F346" s="507">
        <v>0</v>
      </c>
      <c r="G346" s="507">
        <v>8</v>
      </c>
      <c r="H346" s="507">
        <v>36</v>
      </c>
      <c r="I346" s="443" t="s">
        <v>810</v>
      </c>
      <c r="J346" s="443" t="s">
        <v>272</v>
      </c>
    </row>
    <row r="347" spans="1:10" s="384" customFormat="1" hidden="1" x14ac:dyDescent="0.2">
      <c r="A347" s="510"/>
      <c r="B347" s="443" t="s">
        <v>944</v>
      </c>
      <c r="C347" s="507">
        <v>12</v>
      </c>
      <c r="D347" s="507">
        <v>78</v>
      </c>
      <c r="E347" s="507">
        <v>0</v>
      </c>
      <c r="F347" s="507">
        <v>0</v>
      </c>
      <c r="G347" s="507">
        <v>12</v>
      </c>
      <c r="H347" s="507">
        <v>78</v>
      </c>
      <c r="I347" s="443" t="s">
        <v>840</v>
      </c>
      <c r="J347" s="443" t="s">
        <v>272</v>
      </c>
    </row>
    <row r="348" spans="1:10" s="384" customFormat="1" hidden="1" x14ac:dyDescent="0.2">
      <c r="A348" s="510"/>
      <c r="B348" s="443" t="s">
        <v>945</v>
      </c>
      <c r="C348" s="507">
        <v>2</v>
      </c>
      <c r="D348" s="507">
        <v>12</v>
      </c>
      <c r="E348" s="507">
        <v>0</v>
      </c>
      <c r="F348" s="507">
        <v>0</v>
      </c>
      <c r="G348" s="507">
        <v>2</v>
      </c>
      <c r="H348" s="507">
        <v>12</v>
      </c>
      <c r="I348" s="443" t="s">
        <v>810</v>
      </c>
      <c r="J348" s="443" t="s">
        <v>272</v>
      </c>
    </row>
    <row r="349" spans="1:10" s="384" customFormat="1" hidden="1" x14ac:dyDescent="0.2">
      <c r="A349" s="510"/>
      <c r="B349" s="443" t="s">
        <v>946</v>
      </c>
      <c r="C349" s="507">
        <v>21</v>
      </c>
      <c r="D349" s="507">
        <v>106</v>
      </c>
      <c r="E349" s="507">
        <v>9</v>
      </c>
      <c r="F349" s="507">
        <v>40</v>
      </c>
      <c r="G349" s="507">
        <v>12</v>
      </c>
      <c r="H349" s="507">
        <v>66</v>
      </c>
      <c r="I349" s="443" t="s">
        <v>810</v>
      </c>
      <c r="J349" s="443" t="s">
        <v>272</v>
      </c>
    </row>
    <row r="350" spans="1:10" s="384" customFormat="1" hidden="1" x14ac:dyDescent="0.2">
      <c r="A350" s="510"/>
      <c r="B350" s="443" t="s">
        <v>947</v>
      </c>
      <c r="C350" s="507">
        <v>3</v>
      </c>
      <c r="D350" s="507">
        <v>16</v>
      </c>
      <c r="E350" s="507">
        <v>0</v>
      </c>
      <c r="F350" s="507">
        <v>0</v>
      </c>
      <c r="G350" s="507">
        <v>3</v>
      </c>
      <c r="H350" s="507">
        <v>16</v>
      </c>
      <c r="I350" s="443" t="s">
        <v>948</v>
      </c>
      <c r="J350" s="443" t="s">
        <v>272</v>
      </c>
    </row>
    <row r="351" spans="1:10" s="384" customFormat="1" hidden="1" x14ac:dyDescent="0.2">
      <c r="A351" s="422">
        <v>21</v>
      </c>
      <c r="B351" s="423" t="s">
        <v>949</v>
      </c>
      <c r="C351" s="424">
        <v>38</v>
      </c>
      <c r="D351" s="424">
        <v>78</v>
      </c>
      <c r="E351" s="424">
        <v>9</v>
      </c>
      <c r="F351" s="424">
        <v>45</v>
      </c>
      <c r="G351" s="424">
        <v>29</v>
      </c>
      <c r="H351" s="424">
        <v>33</v>
      </c>
      <c r="I351" s="423"/>
      <c r="J351" s="423"/>
    </row>
    <row r="352" spans="1:10" s="384" customFormat="1" ht="31.5" hidden="1" x14ac:dyDescent="0.2">
      <c r="A352" s="510"/>
      <c r="B352" s="443" t="s">
        <v>950</v>
      </c>
      <c r="C352" s="507">
        <v>29</v>
      </c>
      <c r="D352" s="507">
        <v>33</v>
      </c>
      <c r="E352" s="507">
        <v>5</v>
      </c>
      <c r="F352" s="507">
        <v>28</v>
      </c>
      <c r="G352" s="507">
        <v>24</v>
      </c>
      <c r="H352" s="507">
        <v>5</v>
      </c>
      <c r="I352" s="443" t="s">
        <v>951</v>
      </c>
      <c r="J352" s="443" t="s">
        <v>272</v>
      </c>
    </row>
    <row r="353" spans="1:10" s="384" customFormat="1" ht="31.5" hidden="1" x14ac:dyDescent="0.2">
      <c r="A353" s="510"/>
      <c r="B353" s="443" t="s">
        <v>952</v>
      </c>
      <c r="C353" s="507">
        <v>4</v>
      </c>
      <c r="D353" s="507">
        <v>17</v>
      </c>
      <c r="E353" s="507">
        <v>4</v>
      </c>
      <c r="F353" s="507">
        <v>17</v>
      </c>
      <c r="G353" s="507">
        <v>0</v>
      </c>
      <c r="H353" s="507">
        <v>0</v>
      </c>
      <c r="I353" s="443" t="s">
        <v>951</v>
      </c>
      <c r="J353" s="443" t="s">
        <v>272</v>
      </c>
    </row>
    <row r="354" spans="1:10" s="384" customFormat="1" ht="31.5" hidden="1" x14ac:dyDescent="0.2">
      <c r="A354" s="510"/>
      <c r="B354" s="443" t="s">
        <v>953</v>
      </c>
      <c r="C354" s="507">
        <v>0</v>
      </c>
      <c r="D354" s="507">
        <v>0</v>
      </c>
      <c r="E354" s="507">
        <v>0</v>
      </c>
      <c r="F354" s="507">
        <v>0</v>
      </c>
      <c r="G354" s="507">
        <v>0</v>
      </c>
      <c r="H354" s="507">
        <v>0</v>
      </c>
      <c r="I354" s="443" t="s">
        <v>951</v>
      </c>
      <c r="J354" s="443" t="s">
        <v>272</v>
      </c>
    </row>
    <row r="355" spans="1:10" s="384" customFormat="1" ht="31.5" hidden="1" x14ac:dyDescent="0.2">
      <c r="A355" s="510"/>
      <c r="B355" s="443" t="s">
        <v>954</v>
      </c>
      <c r="C355" s="507">
        <v>5</v>
      </c>
      <c r="D355" s="507">
        <v>28</v>
      </c>
      <c r="E355" s="507">
        <v>0</v>
      </c>
      <c r="F355" s="507">
        <v>0</v>
      </c>
      <c r="G355" s="507">
        <v>5</v>
      </c>
      <c r="H355" s="507">
        <v>28</v>
      </c>
      <c r="I355" s="443" t="s">
        <v>951</v>
      </c>
      <c r="J355" s="443" t="s">
        <v>272</v>
      </c>
    </row>
    <row r="356" spans="1:10" s="384" customFormat="1" x14ac:dyDescent="0.2">
      <c r="A356" s="684" t="s">
        <v>1121</v>
      </c>
      <c r="B356" s="685"/>
      <c r="C356" s="424">
        <f t="shared" ref="C356:H356" si="9">SUM(C253,C241,C220,C126,C109,C84,C71,C47,C5)</f>
        <v>7915</v>
      </c>
      <c r="D356" s="424">
        <f t="shared" si="9"/>
        <v>33644</v>
      </c>
      <c r="E356" s="424">
        <f t="shared" si="9"/>
        <v>5176</v>
      </c>
      <c r="F356" s="424">
        <f t="shared" si="9"/>
        <v>17586</v>
      </c>
      <c r="G356" s="424">
        <f t="shared" si="9"/>
        <v>4716</v>
      </c>
      <c r="H356" s="424">
        <f t="shared" si="9"/>
        <v>15349</v>
      </c>
      <c r="I356" s="423"/>
      <c r="J356" s="423"/>
    </row>
  </sheetData>
  <mergeCells count="8">
    <mergeCell ref="A356:B356"/>
    <mergeCell ref="A1:J1"/>
    <mergeCell ref="A3:A4"/>
    <mergeCell ref="B3:B4"/>
    <mergeCell ref="C3:D3"/>
    <mergeCell ref="E3:F3"/>
    <mergeCell ref="G3:H3"/>
    <mergeCell ref="A2:J2"/>
  </mergeCells>
  <pageMargins left="0.7" right="0.7" top="0.53" bottom="0.53"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2" sqref="A2:D2"/>
    </sheetView>
  </sheetViews>
  <sheetFormatPr defaultRowHeight="14.25" x14ac:dyDescent="0.2"/>
  <cols>
    <col min="1" max="1" width="6.75" style="184" customWidth="1"/>
    <col min="2" max="2" width="55.625" customWidth="1"/>
    <col min="3" max="3" width="37.625" style="184" customWidth="1"/>
    <col min="4" max="4" width="30.75" style="192" customWidth="1"/>
  </cols>
  <sheetData>
    <row r="1" spans="1:10" ht="18.75" x14ac:dyDescent="0.3">
      <c r="A1" s="688" t="s">
        <v>3519</v>
      </c>
      <c r="B1" s="689"/>
      <c r="C1" s="689"/>
      <c r="D1" s="689"/>
    </row>
    <row r="2" spans="1:10" ht="18.75" x14ac:dyDescent="0.2">
      <c r="A2" s="626" t="s">
        <v>3568</v>
      </c>
      <c r="B2" s="626"/>
      <c r="C2" s="626"/>
      <c r="D2" s="626"/>
      <c r="E2" s="564"/>
      <c r="F2" s="564"/>
      <c r="G2" s="564"/>
      <c r="H2" s="564"/>
      <c r="I2" s="564"/>
      <c r="J2" s="564"/>
    </row>
    <row r="3" spans="1:10" ht="33" x14ac:dyDescent="0.2">
      <c r="A3" s="312" t="s">
        <v>266</v>
      </c>
      <c r="B3" s="313" t="s">
        <v>3478</v>
      </c>
      <c r="C3" s="312" t="s">
        <v>3553</v>
      </c>
      <c r="D3" s="312" t="s">
        <v>3554</v>
      </c>
    </row>
    <row r="4" spans="1:10" ht="33" x14ac:dyDescent="0.2">
      <c r="A4" s="690">
        <v>1</v>
      </c>
      <c r="B4" s="314" t="s">
        <v>3479</v>
      </c>
      <c r="C4" s="538">
        <f>SUM(C5:C9)</f>
        <v>1955</v>
      </c>
      <c r="D4" s="690">
        <v>2103</v>
      </c>
    </row>
    <row r="5" spans="1:10" ht="16.5" x14ac:dyDescent="0.2">
      <c r="A5" s="690"/>
      <c r="B5" s="314" t="s">
        <v>3480</v>
      </c>
      <c r="C5" s="315"/>
      <c r="D5" s="690"/>
    </row>
    <row r="6" spans="1:10" ht="16.5" x14ac:dyDescent="0.2">
      <c r="A6" s="690"/>
      <c r="B6" s="314" t="s">
        <v>3481</v>
      </c>
      <c r="C6" s="315">
        <v>1301</v>
      </c>
      <c r="D6" s="690"/>
    </row>
    <row r="7" spans="1:10" ht="16.5" x14ac:dyDescent="0.2">
      <c r="A7" s="690"/>
      <c r="B7" s="314" t="s">
        <v>3482</v>
      </c>
      <c r="C7" s="315">
        <v>379</v>
      </c>
      <c r="D7" s="690"/>
    </row>
    <row r="8" spans="1:10" ht="16.5" x14ac:dyDescent="0.2">
      <c r="A8" s="690"/>
      <c r="B8" s="314" t="s">
        <v>3483</v>
      </c>
      <c r="C8" s="315">
        <v>228</v>
      </c>
      <c r="D8" s="690"/>
    </row>
    <row r="9" spans="1:10" ht="16.5" x14ac:dyDescent="0.2">
      <c r="A9" s="690"/>
      <c r="B9" s="314" t="s">
        <v>3484</v>
      </c>
      <c r="C9" s="315">
        <v>47</v>
      </c>
      <c r="D9" s="690"/>
    </row>
    <row r="10" spans="1:10" ht="16.5" x14ac:dyDescent="0.2">
      <c r="A10" s="315">
        <v>2</v>
      </c>
      <c r="B10" s="314" t="s">
        <v>3485</v>
      </c>
      <c r="C10" s="315">
        <v>850</v>
      </c>
      <c r="D10" s="691">
        <f>850+129+20</f>
        <v>999</v>
      </c>
    </row>
    <row r="11" spans="1:10" ht="22.5" customHeight="1" x14ac:dyDescent="0.2">
      <c r="A11" s="315">
        <v>3</v>
      </c>
      <c r="B11" s="314" t="s">
        <v>3486</v>
      </c>
      <c r="C11" s="315">
        <v>129</v>
      </c>
      <c r="D11" s="692"/>
    </row>
    <row r="12" spans="1:10" ht="31.5" customHeight="1" x14ac:dyDescent="0.2">
      <c r="A12" s="315">
        <v>4</v>
      </c>
      <c r="B12" s="314" t="s">
        <v>3487</v>
      </c>
      <c r="C12" s="315">
        <v>20</v>
      </c>
      <c r="D12" s="693"/>
    </row>
    <row r="13" spans="1:10" ht="32.25" customHeight="1" x14ac:dyDescent="0.2">
      <c r="A13" s="315"/>
      <c r="B13" s="313" t="s">
        <v>2174</v>
      </c>
      <c r="C13" s="312">
        <f>SUM(C6:C12)</f>
        <v>2954</v>
      </c>
      <c r="D13" s="312">
        <v>3102</v>
      </c>
    </row>
  </sheetData>
  <mergeCells count="5">
    <mergeCell ref="A1:D1"/>
    <mergeCell ref="A2:D2"/>
    <mergeCell ref="A4:A9"/>
    <mergeCell ref="D4:D9"/>
    <mergeCell ref="D10:D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2" sqref="A2:E2"/>
    </sheetView>
  </sheetViews>
  <sheetFormatPr defaultRowHeight="14.25" x14ac:dyDescent="0.2"/>
  <cols>
    <col min="1" max="1" width="8.25" customWidth="1"/>
    <col min="2" max="2" width="40" customWidth="1"/>
    <col min="3" max="3" width="38.375" customWidth="1"/>
    <col min="4" max="4" width="24.375" customWidth="1"/>
    <col min="5" max="5" width="18" customWidth="1"/>
  </cols>
  <sheetData>
    <row r="1" spans="1:5" ht="18.75" x14ac:dyDescent="0.3">
      <c r="A1" s="595" t="s">
        <v>3520</v>
      </c>
      <c r="B1" s="595"/>
      <c r="C1" s="595"/>
      <c r="D1" s="595"/>
      <c r="E1" s="595"/>
    </row>
    <row r="2" spans="1:5" ht="18.75" customHeight="1" x14ac:dyDescent="0.2">
      <c r="A2" s="626" t="s">
        <v>3568</v>
      </c>
      <c r="B2" s="626"/>
      <c r="C2" s="626"/>
      <c r="D2" s="626"/>
      <c r="E2" s="626"/>
    </row>
    <row r="3" spans="1:5" ht="31.5" x14ac:dyDescent="0.2">
      <c r="A3" s="9" t="s">
        <v>0</v>
      </c>
      <c r="B3" s="9" t="s">
        <v>2117</v>
      </c>
      <c r="C3" s="9" t="s">
        <v>1962</v>
      </c>
      <c r="D3" s="9" t="s">
        <v>1964</v>
      </c>
      <c r="E3" s="9" t="s">
        <v>1126</v>
      </c>
    </row>
    <row r="4" spans="1:5" ht="30" customHeight="1" x14ac:dyDescent="0.2">
      <c r="A4" s="5">
        <v>1</v>
      </c>
      <c r="B4" s="211" t="s">
        <v>2118</v>
      </c>
      <c r="C4" s="212" t="s">
        <v>2119</v>
      </c>
      <c r="D4" s="213" t="s">
        <v>2120</v>
      </c>
      <c r="E4" s="12"/>
    </row>
    <row r="5" spans="1:5" ht="30" customHeight="1" x14ac:dyDescent="0.2">
      <c r="A5" s="5">
        <v>2</v>
      </c>
      <c r="B5" s="211" t="s">
        <v>2121</v>
      </c>
      <c r="C5" s="211" t="s">
        <v>2122</v>
      </c>
      <c r="D5" s="213" t="s">
        <v>2123</v>
      </c>
      <c r="E5" s="12"/>
    </row>
    <row r="6" spans="1:5" ht="30" customHeight="1" x14ac:dyDescent="0.2">
      <c r="A6" s="5">
        <v>3</v>
      </c>
      <c r="B6" s="214" t="s">
        <v>2124</v>
      </c>
      <c r="C6" s="214" t="s">
        <v>2125</v>
      </c>
      <c r="D6" s="213" t="s">
        <v>2126</v>
      </c>
      <c r="E6" s="12"/>
    </row>
    <row r="7" spans="1:5" ht="30" customHeight="1" x14ac:dyDescent="0.2">
      <c r="A7" s="5">
        <v>4</v>
      </c>
      <c r="B7" s="12" t="s">
        <v>2127</v>
      </c>
      <c r="C7" s="214" t="s">
        <v>2128</v>
      </c>
      <c r="D7" s="213" t="s">
        <v>2129</v>
      </c>
      <c r="E7" s="12"/>
    </row>
    <row r="8" spans="1:5" ht="30" customHeight="1" x14ac:dyDescent="0.2">
      <c r="A8" s="5">
        <v>5</v>
      </c>
      <c r="B8" s="212" t="s">
        <v>2130</v>
      </c>
      <c r="C8" s="215" t="s">
        <v>2131</v>
      </c>
      <c r="D8" s="216" t="s">
        <v>2123</v>
      </c>
      <c r="E8" s="12"/>
    </row>
    <row r="9" spans="1:5" ht="30" customHeight="1" x14ac:dyDescent="0.2">
      <c r="A9" s="5">
        <v>6</v>
      </c>
      <c r="B9" s="214" t="s">
        <v>2132</v>
      </c>
      <c r="C9" s="214" t="s">
        <v>2133</v>
      </c>
      <c r="D9" s="213" t="s">
        <v>2123</v>
      </c>
      <c r="E9" s="12"/>
    </row>
    <row r="10" spans="1:5" ht="30" customHeight="1" x14ac:dyDescent="0.2">
      <c r="A10" s="5">
        <v>7</v>
      </c>
      <c r="B10" s="214" t="s">
        <v>2134</v>
      </c>
      <c r="C10" s="214" t="s">
        <v>2135</v>
      </c>
      <c r="D10" s="213" t="s">
        <v>2123</v>
      </c>
      <c r="E10" s="12"/>
    </row>
    <row r="11" spans="1:5" ht="30" customHeight="1" x14ac:dyDescent="0.2">
      <c r="A11" s="5">
        <v>8</v>
      </c>
      <c r="B11" s="211" t="s">
        <v>2136</v>
      </c>
      <c r="C11" s="211" t="s">
        <v>2137</v>
      </c>
      <c r="D11" s="213" t="s">
        <v>2138</v>
      </c>
      <c r="E11" s="12"/>
    </row>
    <row r="12" spans="1:5" ht="30" customHeight="1" x14ac:dyDescent="0.2">
      <c r="A12" s="5">
        <v>9</v>
      </c>
      <c r="B12" s="214" t="s">
        <v>2139</v>
      </c>
      <c r="C12" s="214" t="s">
        <v>2140</v>
      </c>
      <c r="D12" s="217"/>
      <c r="E12" s="12"/>
    </row>
    <row r="13" spans="1:5" ht="30" customHeight="1" x14ac:dyDescent="0.2">
      <c r="A13" s="5">
        <v>10</v>
      </c>
      <c r="B13" s="214" t="s">
        <v>2141</v>
      </c>
      <c r="C13" s="214" t="s">
        <v>2142</v>
      </c>
      <c r="D13" s="213" t="s">
        <v>2143</v>
      </c>
      <c r="E13" s="12"/>
    </row>
    <row r="14" spans="1:5" ht="30" customHeight="1" x14ac:dyDescent="0.2">
      <c r="A14" s="5">
        <v>11</v>
      </c>
      <c r="B14" s="214" t="s">
        <v>2144</v>
      </c>
      <c r="C14" s="214" t="s">
        <v>2145</v>
      </c>
      <c r="D14" s="213" t="s">
        <v>2146</v>
      </c>
      <c r="E14" s="12"/>
    </row>
    <row r="15" spans="1:5" ht="30" customHeight="1" x14ac:dyDescent="0.2">
      <c r="A15" s="5">
        <v>12</v>
      </c>
      <c r="B15" s="214" t="s">
        <v>2147</v>
      </c>
      <c r="C15" s="214" t="s">
        <v>2148</v>
      </c>
      <c r="D15" s="213" t="s">
        <v>2138</v>
      </c>
      <c r="E15" s="12"/>
    </row>
    <row r="16" spans="1:5" ht="30" customHeight="1" x14ac:dyDescent="0.2">
      <c r="A16" s="5">
        <v>13</v>
      </c>
      <c r="B16" s="214" t="s">
        <v>2149</v>
      </c>
      <c r="C16" s="214" t="s">
        <v>2150</v>
      </c>
      <c r="D16" s="213" t="s">
        <v>2123</v>
      </c>
      <c r="E16" s="12"/>
    </row>
    <row r="17" spans="1:5" ht="30" customHeight="1" x14ac:dyDescent="0.2">
      <c r="A17" s="5">
        <v>14</v>
      </c>
      <c r="B17" s="214" t="s">
        <v>2151</v>
      </c>
      <c r="C17" s="214" t="s">
        <v>2152</v>
      </c>
      <c r="D17" s="213" t="s">
        <v>2129</v>
      </c>
      <c r="E17" s="12"/>
    </row>
    <row r="18" spans="1:5" ht="30" customHeight="1" x14ac:dyDescent="0.2">
      <c r="A18" s="5">
        <v>15</v>
      </c>
      <c r="B18" s="214" t="s">
        <v>2151</v>
      </c>
      <c r="C18" s="214" t="s">
        <v>2153</v>
      </c>
      <c r="D18" s="213" t="s">
        <v>2154</v>
      </c>
      <c r="E18" s="12"/>
    </row>
    <row r="19" spans="1:5" ht="30" customHeight="1" x14ac:dyDescent="0.2">
      <c r="A19" s="5">
        <v>16</v>
      </c>
      <c r="B19" s="214" t="s">
        <v>2155</v>
      </c>
      <c r="C19" s="215" t="s">
        <v>2156</v>
      </c>
      <c r="D19" s="216" t="s">
        <v>2157</v>
      </c>
      <c r="E19" s="12"/>
    </row>
    <row r="20" spans="1:5" ht="30" customHeight="1" x14ac:dyDescent="0.2">
      <c r="A20" s="5">
        <v>17</v>
      </c>
      <c r="B20" s="214" t="s">
        <v>2158</v>
      </c>
      <c r="C20" s="215" t="s">
        <v>2159</v>
      </c>
      <c r="D20" s="216" t="s">
        <v>2160</v>
      </c>
      <c r="E20" s="12"/>
    </row>
    <row r="21" spans="1:5" ht="30" customHeight="1" x14ac:dyDescent="0.2">
      <c r="A21" s="5">
        <v>18</v>
      </c>
      <c r="B21" s="214" t="s">
        <v>2161</v>
      </c>
      <c r="C21" s="214" t="s">
        <v>2162</v>
      </c>
      <c r="D21" s="213" t="s">
        <v>2163</v>
      </c>
      <c r="E21" s="12"/>
    </row>
    <row r="22" spans="1:5" ht="30" customHeight="1" x14ac:dyDescent="0.2">
      <c r="A22" s="5">
        <v>19</v>
      </c>
      <c r="B22" s="214" t="s">
        <v>2161</v>
      </c>
      <c r="C22" s="214" t="s">
        <v>2164</v>
      </c>
      <c r="D22" s="213" t="s">
        <v>2163</v>
      </c>
      <c r="E22" s="12"/>
    </row>
    <row r="23" spans="1:5" ht="30" customHeight="1" x14ac:dyDescent="0.2">
      <c r="A23" s="5">
        <v>20</v>
      </c>
      <c r="B23" s="214" t="s">
        <v>2161</v>
      </c>
      <c r="C23" s="215" t="s">
        <v>2165</v>
      </c>
      <c r="D23" s="216" t="s">
        <v>2166</v>
      </c>
      <c r="E23" s="12"/>
    </row>
    <row r="24" spans="1:5" ht="30" customHeight="1" x14ac:dyDescent="0.2">
      <c r="A24" s="5">
        <v>21</v>
      </c>
      <c r="B24" s="214" t="s">
        <v>2167</v>
      </c>
      <c r="C24" s="215" t="s">
        <v>2168</v>
      </c>
      <c r="D24" s="216" t="s">
        <v>2169</v>
      </c>
      <c r="E24" s="12"/>
    </row>
    <row r="25" spans="1:5" ht="15.75" x14ac:dyDescent="0.2">
      <c r="A25" s="659" t="s">
        <v>173</v>
      </c>
      <c r="B25" s="659"/>
      <c r="C25" s="218" t="s">
        <v>2170</v>
      </c>
      <c r="D25" s="9" t="s">
        <v>2171</v>
      </c>
      <c r="E25" s="218"/>
    </row>
    <row r="26" spans="1:5" x14ac:dyDescent="0.2">
      <c r="A26" s="694" t="s">
        <v>2172</v>
      </c>
      <c r="B26" s="694"/>
      <c r="C26" s="694"/>
      <c r="D26" s="694"/>
      <c r="E26" s="694"/>
    </row>
    <row r="27" spans="1:5" x14ac:dyDescent="0.2">
      <c r="A27" s="695"/>
      <c r="B27" s="695"/>
      <c r="C27" s="695"/>
      <c r="D27" s="695"/>
      <c r="E27" s="695"/>
    </row>
    <row r="28" spans="1:5" x14ac:dyDescent="0.2">
      <c r="A28" s="695"/>
      <c r="B28" s="695"/>
      <c r="C28" s="695"/>
      <c r="D28" s="695"/>
      <c r="E28" s="695"/>
    </row>
    <row r="29" spans="1:5" x14ac:dyDescent="0.2">
      <c r="A29" s="695"/>
      <c r="B29" s="695"/>
      <c r="C29" s="695"/>
      <c r="D29" s="695"/>
      <c r="E29" s="695"/>
    </row>
  </sheetData>
  <mergeCells count="4">
    <mergeCell ref="A1:E1"/>
    <mergeCell ref="A2:E2"/>
    <mergeCell ref="A25:B25"/>
    <mergeCell ref="A26:E29"/>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106" zoomScaleNormal="100" workbookViewId="0">
      <selection activeCell="A2" sqref="A2:F2"/>
    </sheetView>
  </sheetViews>
  <sheetFormatPr defaultRowHeight="14.25" x14ac:dyDescent="0.2"/>
  <cols>
    <col min="1" max="1" width="4.875" customWidth="1"/>
    <col min="2" max="2" width="25.125" customWidth="1"/>
    <col min="3" max="3" width="23.75" customWidth="1"/>
    <col min="4" max="4" width="46.875" customWidth="1"/>
    <col min="5" max="5" width="18" style="184" customWidth="1"/>
    <col min="6" max="6" width="11.75" customWidth="1"/>
  </cols>
  <sheetData>
    <row r="1" spans="1:6" ht="18.75" x14ac:dyDescent="0.3">
      <c r="A1" s="595" t="s">
        <v>3521</v>
      </c>
      <c r="B1" s="595"/>
      <c r="C1" s="595"/>
      <c r="D1" s="595"/>
      <c r="E1" s="595"/>
      <c r="F1" s="595"/>
    </row>
    <row r="2" spans="1:6" ht="18.75" x14ac:dyDescent="0.2">
      <c r="A2" s="637" t="s">
        <v>3568</v>
      </c>
      <c r="B2" s="637"/>
      <c r="C2" s="637"/>
      <c r="D2" s="637"/>
      <c r="E2" s="637"/>
      <c r="F2" s="637"/>
    </row>
    <row r="3" spans="1:6" ht="15" x14ac:dyDescent="0.25">
      <c r="A3" s="194"/>
      <c r="B3" s="195"/>
      <c r="C3" s="77"/>
      <c r="D3" s="77"/>
      <c r="E3" s="297"/>
      <c r="F3" s="77"/>
    </row>
    <row r="4" spans="1:6" ht="28.5" x14ac:dyDescent="0.2">
      <c r="A4" s="185" t="s">
        <v>266</v>
      </c>
      <c r="B4" s="196" t="s">
        <v>267</v>
      </c>
      <c r="C4" s="185" t="s">
        <v>1962</v>
      </c>
      <c r="D4" s="185" t="s">
        <v>1963</v>
      </c>
      <c r="E4" s="197" t="s">
        <v>1964</v>
      </c>
      <c r="F4" s="185" t="s">
        <v>1126</v>
      </c>
    </row>
    <row r="5" spans="1:6" x14ac:dyDescent="0.2">
      <c r="A5" s="22" t="s">
        <v>269</v>
      </c>
      <c r="B5" s="17" t="s">
        <v>270</v>
      </c>
      <c r="C5" s="17"/>
      <c r="D5" s="17"/>
      <c r="E5" s="298">
        <f>SUM(E6,E10,E17,E19,E21,E23,E28,E31,E38,E42,E44)</f>
        <v>1697</v>
      </c>
      <c r="F5" s="17"/>
    </row>
    <row r="6" spans="1:6" x14ac:dyDescent="0.2">
      <c r="A6" s="22">
        <v>1</v>
      </c>
      <c r="B6" s="38" t="s">
        <v>318</v>
      </c>
      <c r="C6" s="16"/>
      <c r="D6" s="16"/>
      <c r="E6" s="299">
        <f>SUM(E7:E9)</f>
        <v>17</v>
      </c>
      <c r="F6" s="16"/>
    </row>
    <row r="7" spans="1:6" ht="15" x14ac:dyDescent="0.25">
      <c r="A7" s="24"/>
      <c r="B7" s="35" t="s">
        <v>315</v>
      </c>
      <c r="C7" s="35" t="s">
        <v>1965</v>
      </c>
      <c r="D7" s="19"/>
      <c r="E7" s="300">
        <v>12</v>
      </c>
      <c r="F7" s="19"/>
    </row>
    <row r="8" spans="1:6" ht="15" x14ac:dyDescent="0.25">
      <c r="A8" s="24"/>
      <c r="B8" s="35" t="s">
        <v>940</v>
      </c>
      <c r="C8" s="35" t="s">
        <v>940</v>
      </c>
      <c r="D8" s="19"/>
      <c r="E8" s="300">
        <v>2</v>
      </c>
      <c r="F8" s="19"/>
    </row>
    <row r="9" spans="1:6" ht="15" x14ac:dyDescent="0.25">
      <c r="A9" s="24"/>
      <c r="B9" s="35" t="s">
        <v>310</v>
      </c>
      <c r="C9" s="35" t="s">
        <v>310</v>
      </c>
      <c r="D9" s="19"/>
      <c r="E9" s="300">
        <v>3</v>
      </c>
      <c r="F9" s="19"/>
    </row>
    <row r="10" spans="1:6" x14ac:dyDescent="0.2">
      <c r="A10" s="22">
        <v>2</v>
      </c>
      <c r="B10" s="38" t="s">
        <v>328</v>
      </c>
      <c r="C10" s="16"/>
      <c r="D10" s="16"/>
      <c r="E10" s="299">
        <f>SUM(E11:E16)</f>
        <v>668</v>
      </c>
      <c r="F10" s="16"/>
    </row>
    <row r="11" spans="1:6" ht="30" x14ac:dyDescent="0.2">
      <c r="A11" s="24"/>
      <c r="B11" s="20" t="s">
        <v>1966</v>
      </c>
      <c r="C11" s="81" t="s">
        <v>1967</v>
      </c>
      <c r="D11" s="81" t="s">
        <v>1968</v>
      </c>
      <c r="E11" s="301">
        <v>60</v>
      </c>
      <c r="F11" s="24"/>
    </row>
    <row r="12" spans="1:6" ht="15" x14ac:dyDescent="0.2">
      <c r="A12" s="591"/>
      <c r="B12" s="597" t="s">
        <v>337</v>
      </c>
      <c r="C12" s="81" t="s">
        <v>1969</v>
      </c>
      <c r="D12" s="81" t="s">
        <v>1970</v>
      </c>
      <c r="E12" s="301">
        <v>150</v>
      </c>
      <c r="F12" s="24"/>
    </row>
    <row r="13" spans="1:6" ht="15" x14ac:dyDescent="0.2">
      <c r="A13" s="591"/>
      <c r="B13" s="597"/>
      <c r="C13" s="81" t="s">
        <v>1971</v>
      </c>
      <c r="D13" s="81" t="s">
        <v>1972</v>
      </c>
      <c r="E13" s="301">
        <v>100</v>
      </c>
      <c r="F13" s="24"/>
    </row>
    <row r="14" spans="1:6" ht="15" x14ac:dyDescent="0.2">
      <c r="A14" s="24"/>
      <c r="B14" s="20" t="s">
        <v>1973</v>
      </c>
      <c r="C14" s="81" t="s">
        <v>1974</v>
      </c>
      <c r="D14" s="81" t="s">
        <v>1975</v>
      </c>
      <c r="E14" s="301">
        <v>150</v>
      </c>
      <c r="F14" s="24"/>
    </row>
    <row r="15" spans="1:6" ht="30" x14ac:dyDescent="0.2">
      <c r="A15" s="24"/>
      <c r="B15" s="20" t="s">
        <v>1976</v>
      </c>
      <c r="C15" s="81" t="s">
        <v>1977</v>
      </c>
      <c r="D15" s="81" t="s">
        <v>1978</v>
      </c>
      <c r="E15" s="301">
        <v>200</v>
      </c>
      <c r="F15" s="24"/>
    </row>
    <row r="16" spans="1:6" ht="15" x14ac:dyDescent="0.2">
      <c r="A16" s="24"/>
      <c r="B16" s="20" t="s">
        <v>1979</v>
      </c>
      <c r="C16" s="81" t="s">
        <v>1980</v>
      </c>
      <c r="D16" s="81"/>
      <c r="E16" s="301">
        <v>8</v>
      </c>
      <c r="F16" s="24"/>
    </row>
    <row r="17" spans="1:6" x14ac:dyDescent="0.2">
      <c r="A17" s="22">
        <v>3</v>
      </c>
      <c r="B17" s="38" t="s">
        <v>340</v>
      </c>
      <c r="C17" s="16"/>
      <c r="D17" s="16"/>
      <c r="E17" s="299">
        <f>E18</f>
        <v>30</v>
      </c>
      <c r="F17" s="16"/>
    </row>
    <row r="18" spans="1:6" ht="15" x14ac:dyDescent="0.25">
      <c r="A18" s="24"/>
      <c r="B18" s="35" t="s">
        <v>344</v>
      </c>
      <c r="C18" s="35" t="s">
        <v>1981</v>
      </c>
      <c r="D18" s="19"/>
      <c r="E18" s="300">
        <v>30</v>
      </c>
      <c r="F18" s="19"/>
    </row>
    <row r="19" spans="1:6" x14ac:dyDescent="0.2">
      <c r="A19" s="22">
        <v>4</v>
      </c>
      <c r="B19" s="38" t="s">
        <v>351</v>
      </c>
      <c r="C19" s="16"/>
      <c r="D19" s="16"/>
      <c r="E19" s="299">
        <f>E20</f>
        <v>145</v>
      </c>
      <c r="F19" s="16"/>
    </row>
    <row r="20" spans="1:6" ht="30" x14ac:dyDescent="0.2">
      <c r="A20" s="24"/>
      <c r="B20" s="20" t="s">
        <v>360</v>
      </c>
      <c r="C20" s="20" t="s">
        <v>1982</v>
      </c>
      <c r="D20" s="24"/>
      <c r="E20" s="301">
        <v>145</v>
      </c>
      <c r="F20" s="24" t="s">
        <v>1983</v>
      </c>
    </row>
    <row r="21" spans="1:6" x14ac:dyDescent="0.2">
      <c r="A21" s="22">
        <v>5</v>
      </c>
      <c r="B21" s="38" t="s">
        <v>362</v>
      </c>
      <c r="C21" s="38"/>
      <c r="D21" s="38"/>
      <c r="E21" s="299">
        <f>E22</f>
        <v>50</v>
      </c>
      <c r="F21" s="16"/>
    </row>
    <row r="22" spans="1:6" ht="15" x14ac:dyDescent="0.25">
      <c r="A22" s="24"/>
      <c r="B22" s="35" t="s">
        <v>364</v>
      </c>
      <c r="C22" s="35" t="s">
        <v>1984</v>
      </c>
      <c r="D22" s="35" t="s">
        <v>1985</v>
      </c>
      <c r="E22" s="300">
        <v>50</v>
      </c>
      <c r="F22" s="19" t="s">
        <v>1986</v>
      </c>
    </row>
    <row r="23" spans="1:6" x14ac:dyDescent="0.2">
      <c r="A23" s="22">
        <v>6</v>
      </c>
      <c r="B23" s="38" t="s">
        <v>398</v>
      </c>
      <c r="C23" s="38"/>
      <c r="D23" s="38"/>
      <c r="E23" s="299">
        <f>SUM(E24:E27)</f>
        <v>156</v>
      </c>
      <c r="F23" s="16"/>
    </row>
    <row r="24" spans="1:6" ht="15" x14ac:dyDescent="0.25">
      <c r="A24" s="24"/>
      <c r="B24" s="35" t="s">
        <v>399</v>
      </c>
      <c r="C24" s="35" t="s">
        <v>1987</v>
      </c>
      <c r="D24" s="35" t="s">
        <v>1988</v>
      </c>
      <c r="E24" s="300">
        <v>26</v>
      </c>
      <c r="F24" s="19"/>
    </row>
    <row r="25" spans="1:6" ht="15" x14ac:dyDescent="0.25">
      <c r="A25" s="24"/>
      <c r="B25" s="35" t="s">
        <v>400</v>
      </c>
      <c r="C25" s="35" t="s">
        <v>1989</v>
      </c>
      <c r="D25" s="35" t="s">
        <v>1988</v>
      </c>
      <c r="E25" s="300">
        <v>49</v>
      </c>
      <c r="F25" s="19"/>
    </row>
    <row r="26" spans="1:6" ht="15" x14ac:dyDescent="0.25">
      <c r="A26" s="24"/>
      <c r="B26" s="35" t="s">
        <v>401</v>
      </c>
      <c r="C26" s="35" t="s">
        <v>1990</v>
      </c>
      <c r="D26" s="35" t="s">
        <v>1988</v>
      </c>
      <c r="E26" s="300">
        <v>64</v>
      </c>
      <c r="F26" s="19"/>
    </row>
    <row r="27" spans="1:6" ht="15" x14ac:dyDescent="0.25">
      <c r="A27" s="24"/>
      <c r="B27" s="35" t="s">
        <v>403</v>
      </c>
      <c r="C27" s="35" t="s">
        <v>1991</v>
      </c>
      <c r="D27" s="35" t="s">
        <v>1988</v>
      </c>
      <c r="E27" s="300">
        <v>17</v>
      </c>
      <c r="F27" s="19"/>
    </row>
    <row r="28" spans="1:6" x14ac:dyDescent="0.2">
      <c r="A28" s="22">
        <v>7</v>
      </c>
      <c r="B28" s="17" t="s">
        <v>405</v>
      </c>
      <c r="C28" s="22"/>
      <c r="D28" s="22"/>
      <c r="E28" s="302">
        <f>SUM(E29:E30)</f>
        <v>55</v>
      </c>
      <c r="F28" s="22"/>
    </row>
    <row r="29" spans="1:6" ht="45" x14ac:dyDescent="0.2">
      <c r="A29" s="24"/>
      <c r="B29" s="20" t="s">
        <v>1992</v>
      </c>
      <c r="C29" s="81" t="s">
        <v>1993</v>
      </c>
      <c r="D29" s="81" t="s">
        <v>1994</v>
      </c>
      <c r="E29" s="301">
        <v>15</v>
      </c>
      <c r="F29" s="24"/>
    </row>
    <row r="30" spans="1:6" ht="60" x14ac:dyDescent="0.2">
      <c r="A30" s="24"/>
      <c r="B30" s="20" t="s">
        <v>1995</v>
      </c>
      <c r="C30" s="81" t="s">
        <v>1996</v>
      </c>
      <c r="D30" s="81" t="s">
        <v>1997</v>
      </c>
      <c r="E30" s="301">
        <v>40</v>
      </c>
      <c r="F30" s="24"/>
    </row>
    <row r="31" spans="1:6" x14ac:dyDescent="0.2">
      <c r="A31" s="22">
        <v>8</v>
      </c>
      <c r="B31" s="38" t="s">
        <v>419</v>
      </c>
      <c r="C31" s="16"/>
      <c r="D31" s="16"/>
      <c r="E31" s="299">
        <f>SUM(E32:E37)</f>
        <v>188</v>
      </c>
      <c r="F31" s="16"/>
    </row>
    <row r="32" spans="1:6" ht="15" x14ac:dyDescent="0.25">
      <c r="A32" s="24"/>
      <c r="B32" s="35" t="s">
        <v>1998</v>
      </c>
      <c r="C32" s="35" t="s">
        <v>1999</v>
      </c>
      <c r="D32" s="19"/>
      <c r="E32" s="300">
        <v>15</v>
      </c>
      <c r="F32" s="19"/>
    </row>
    <row r="33" spans="1:6" ht="15" x14ac:dyDescent="0.25">
      <c r="A33" s="24"/>
      <c r="B33" s="35" t="s">
        <v>2000</v>
      </c>
      <c r="C33" s="35" t="s">
        <v>2001</v>
      </c>
      <c r="D33" s="19"/>
      <c r="E33" s="300">
        <v>35</v>
      </c>
      <c r="F33" s="19"/>
    </row>
    <row r="34" spans="1:6" ht="30" x14ac:dyDescent="0.25">
      <c r="A34" s="24"/>
      <c r="B34" s="35" t="s">
        <v>2002</v>
      </c>
      <c r="C34" s="35" t="s">
        <v>2003</v>
      </c>
      <c r="D34" s="19"/>
      <c r="E34" s="300">
        <v>23</v>
      </c>
      <c r="F34" s="19"/>
    </row>
    <row r="35" spans="1:6" ht="30" x14ac:dyDescent="0.25">
      <c r="A35" s="24"/>
      <c r="B35" s="35" t="s">
        <v>2004</v>
      </c>
      <c r="C35" s="35" t="s">
        <v>2003</v>
      </c>
      <c r="D35" s="19"/>
      <c r="E35" s="300">
        <v>46</v>
      </c>
      <c r="F35" s="19"/>
    </row>
    <row r="36" spans="1:6" ht="15" x14ac:dyDescent="0.25">
      <c r="A36" s="24"/>
      <c r="B36" s="35" t="s">
        <v>2005</v>
      </c>
      <c r="C36" s="35" t="s">
        <v>2006</v>
      </c>
      <c r="D36" s="19"/>
      <c r="E36" s="300">
        <v>32</v>
      </c>
      <c r="F36" s="19"/>
    </row>
    <row r="37" spans="1:6" ht="15" x14ac:dyDescent="0.25">
      <c r="A37" s="24"/>
      <c r="B37" s="35" t="s">
        <v>2007</v>
      </c>
      <c r="C37" s="35" t="s">
        <v>2008</v>
      </c>
      <c r="D37" s="19"/>
      <c r="E37" s="300">
        <v>37</v>
      </c>
      <c r="F37" s="19"/>
    </row>
    <row r="38" spans="1:6" x14ac:dyDescent="0.2">
      <c r="A38" s="22">
        <v>9</v>
      </c>
      <c r="B38" s="17" t="s">
        <v>427</v>
      </c>
      <c r="C38" s="22"/>
      <c r="D38" s="22"/>
      <c r="E38" s="302">
        <f>SUM(E39:E41)</f>
        <v>63</v>
      </c>
      <c r="F38" s="22"/>
    </row>
    <row r="39" spans="1:6" ht="15" x14ac:dyDescent="0.2">
      <c r="A39" s="591"/>
      <c r="B39" s="597" t="s">
        <v>313</v>
      </c>
      <c r="C39" s="20" t="s">
        <v>2009</v>
      </c>
      <c r="D39" s="597" t="s">
        <v>2010</v>
      </c>
      <c r="E39" s="301">
        <v>10</v>
      </c>
      <c r="F39" s="591" t="s">
        <v>2011</v>
      </c>
    </row>
    <row r="40" spans="1:6" ht="15" x14ac:dyDescent="0.2">
      <c r="A40" s="591"/>
      <c r="B40" s="597"/>
      <c r="C40" s="20" t="s">
        <v>2012</v>
      </c>
      <c r="D40" s="597"/>
      <c r="E40" s="301">
        <v>5</v>
      </c>
      <c r="F40" s="591"/>
    </row>
    <row r="41" spans="1:6" ht="15" x14ac:dyDescent="0.2">
      <c r="A41" s="24"/>
      <c r="B41" s="20" t="s">
        <v>314</v>
      </c>
      <c r="C41" s="20" t="s">
        <v>2013</v>
      </c>
      <c r="D41" s="597"/>
      <c r="E41" s="301">
        <v>48</v>
      </c>
      <c r="F41" s="591"/>
    </row>
    <row r="42" spans="1:6" x14ac:dyDescent="0.2">
      <c r="A42" s="22">
        <v>10</v>
      </c>
      <c r="B42" s="38" t="s">
        <v>432</v>
      </c>
      <c r="C42" s="16"/>
      <c r="D42" s="16"/>
      <c r="E42" s="299">
        <f>E43</f>
        <v>125</v>
      </c>
      <c r="F42" s="16"/>
    </row>
    <row r="43" spans="1:6" ht="15" x14ac:dyDescent="0.25">
      <c r="A43" s="24"/>
      <c r="B43" s="35" t="s">
        <v>433</v>
      </c>
      <c r="C43" s="83" t="s">
        <v>2014</v>
      </c>
      <c r="D43" s="83" t="s">
        <v>2015</v>
      </c>
      <c r="E43" s="300">
        <v>125</v>
      </c>
      <c r="F43" s="19"/>
    </row>
    <row r="44" spans="1:6" x14ac:dyDescent="0.2">
      <c r="A44" s="22">
        <v>11</v>
      </c>
      <c r="B44" s="38" t="s">
        <v>438</v>
      </c>
      <c r="C44" s="16"/>
      <c r="D44" s="16"/>
      <c r="E44" s="299">
        <f>E45</f>
        <v>200</v>
      </c>
      <c r="F44" s="16"/>
    </row>
    <row r="45" spans="1:6" ht="15" x14ac:dyDescent="0.25">
      <c r="A45" s="24"/>
      <c r="B45" s="35" t="s">
        <v>2016</v>
      </c>
      <c r="C45" s="35" t="s">
        <v>2017</v>
      </c>
      <c r="D45" s="35" t="s">
        <v>2018</v>
      </c>
      <c r="E45" s="300">
        <v>200</v>
      </c>
      <c r="F45" s="19"/>
    </row>
    <row r="46" spans="1:6" x14ac:dyDescent="0.2">
      <c r="A46" s="22" t="s">
        <v>442</v>
      </c>
      <c r="B46" s="38" t="s">
        <v>443</v>
      </c>
      <c r="C46" s="38"/>
      <c r="D46" s="38"/>
      <c r="E46" s="299">
        <v>0</v>
      </c>
      <c r="F46" s="16"/>
    </row>
    <row r="47" spans="1:6" x14ac:dyDescent="0.2">
      <c r="A47" s="28" t="s">
        <v>455</v>
      </c>
      <c r="B47" s="38" t="s">
        <v>456</v>
      </c>
      <c r="C47" s="198"/>
      <c r="D47" s="198"/>
      <c r="E47" s="303">
        <v>0</v>
      </c>
      <c r="F47" s="198"/>
    </row>
    <row r="48" spans="1:6" ht="15" x14ac:dyDescent="0.25">
      <c r="A48" s="28" t="s">
        <v>472</v>
      </c>
      <c r="B48" s="175" t="s">
        <v>473</v>
      </c>
      <c r="C48" s="98"/>
      <c r="D48" s="98"/>
      <c r="E48" s="33">
        <v>128</v>
      </c>
      <c r="F48" s="98"/>
    </row>
    <row r="49" spans="1:6" ht="15" x14ac:dyDescent="0.25">
      <c r="A49" s="600">
        <v>1</v>
      </c>
      <c r="B49" s="31" t="s">
        <v>2019</v>
      </c>
      <c r="C49" s="602" t="s">
        <v>2020</v>
      </c>
      <c r="D49" s="602" t="s">
        <v>2021</v>
      </c>
      <c r="E49" s="602">
        <v>117</v>
      </c>
      <c r="F49" s="602"/>
    </row>
    <row r="50" spans="1:6" ht="15" x14ac:dyDescent="0.25">
      <c r="A50" s="600"/>
      <c r="B50" s="31" t="s">
        <v>2022</v>
      </c>
      <c r="C50" s="602"/>
      <c r="D50" s="602"/>
      <c r="E50" s="602"/>
      <c r="F50" s="602"/>
    </row>
    <row r="51" spans="1:6" ht="30" x14ac:dyDescent="0.25">
      <c r="A51" s="26" t="s">
        <v>2023</v>
      </c>
      <c r="B51" s="31" t="s">
        <v>2024</v>
      </c>
      <c r="C51" s="40" t="s">
        <v>2020</v>
      </c>
      <c r="D51" s="40" t="s">
        <v>2021</v>
      </c>
      <c r="E51" s="282">
        <v>11</v>
      </c>
      <c r="F51" s="40"/>
    </row>
    <row r="52" spans="1:6" x14ac:dyDescent="0.2">
      <c r="A52" s="199" t="s">
        <v>595</v>
      </c>
      <c r="B52" s="42" t="s">
        <v>596</v>
      </c>
      <c r="C52" s="198"/>
      <c r="D52" s="198"/>
      <c r="E52" s="304">
        <f>SUM(E53:E72)</f>
        <v>2467</v>
      </c>
      <c r="F52" s="198"/>
    </row>
    <row r="53" spans="1:6" ht="15.75" x14ac:dyDescent="0.25">
      <c r="A53" s="116">
        <v>1</v>
      </c>
      <c r="B53" s="200" t="s">
        <v>704</v>
      </c>
      <c r="C53" s="201" t="s">
        <v>2025</v>
      </c>
      <c r="D53" s="201" t="s">
        <v>2026</v>
      </c>
      <c r="E53" s="305">
        <v>200</v>
      </c>
      <c r="F53" s="202"/>
    </row>
    <row r="54" spans="1:6" ht="31.5" x14ac:dyDescent="0.25">
      <c r="A54" s="116">
        <f>A53+1</f>
        <v>2</v>
      </c>
      <c r="B54" s="200" t="s">
        <v>756</v>
      </c>
      <c r="C54" s="203" t="s">
        <v>2027</v>
      </c>
      <c r="D54" s="203" t="s">
        <v>2028</v>
      </c>
      <c r="E54" s="306">
        <v>118</v>
      </c>
      <c r="F54" s="202"/>
    </row>
    <row r="55" spans="1:6" ht="15.75" x14ac:dyDescent="0.25">
      <c r="A55" s="116">
        <f t="shared" ref="A55:A72" si="0">A54+1</f>
        <v>3</v>
      </c>
      <c r="B55" s="200" t="s">
        <v>1936</v>
      </c>
      <c r="C55" s="201"/>
      <c r="D55" s="201"/>
      <c r="E55" s="305"/>
      <c r="F55" s="202"/>
    </row>
    <row r="56" spans="1:6" ht="15.75" x14ac:dyDescent="0.25">
      <c r="A56" s="116">
        <f t="shared" si="0"/>
        <v>4</v>
      </c>
      <c r="B56" s="200" t="s">
        <v>719</v>
      </c>
      <c r="C56" s="201"/>
      <c r="D56" s="201"/>
      <c r="E56" s="305"/>
      <c r="F56" s="202"/>
    </row>
    <row r="57" spans="1:6" ht="15.75" x14ac:dyDescent="0.25">
      <c r="A57" s="116">
        <f t="shared" si="0"/>
        <v>5</v>
      </c>
      <c r="B57" s="200" t="s">
        <v>1937</v>
      </c>
      <c r="C57" s="201"/>
      <c r="D57" s="201"/>
      <c r="E57" s="305"/>
      <c r="F57" s="202"/>
    </row>
    <row r="58" spans="1:6" ht="15.75" x14ac:dyDescent="0.25">
      <c r="A58" s="116">
        <f t="shared" si="0"/>
        <v>6</v>
      </c>
      <c r="B58" s="200" t="s">
        <v>1938</v>
      </c>
      <c r="C58" s="201" t="s">
        <v>2029</v>
      </c>
      <c r="D58" s="201" t="s">
        <v>2030</v>
      </c>
      <c r="E58" s="305">
        <v>16</v>
      </c>
      <c r="F58" s="202"/>
    </row>
    <row r="59" spans="1:6" ht="31.5" x14ac:dyDescent="0.25">
      <c r="A59" s="116">
        <f t="shared" si="0"/>
        <v>7</v>
      </c>
      <c r="B59" s="200" t="s">
        <v>748</v>
      </c>
      <c r="C59" s="141" t="s">
        <v>2031</v>
      </c>
      <c r="D59" s="201"/>
      <c r="E59" s="305">
        <v>42</v>
      </c>
      <c r="F59" s="202"/>
    </row>
    <row r="60" spans="1:6" ht="15.75" x14ac:dyDescent="0.25">
      <c r="A60" s="116">
        <f t="shared" si="0"/>
        <v>8</v>
      </c>
      <c r="B60" s="200" t="s">
        <v>1939</v>
      </c>
      <c r="C60" s="201"/>
      <c r="D60" s="201"/>
      <c r="E60" s="305"/>
      <c r="F60" s="202"/>
    </row>
    <row r="61" spans="1:6" ht="15.75" x14ac:dyDescent="0.25">
      <c r="A61" s="116">
        <f t="shared" si="0"/>
        <v>9</v>
      </c>
      <c r="B61" s="200" t="s">
        <v>735</v>
      </c>
      <c r="C61" s="201"/>
      <c r="D61" s="201"/>
      <c r="E61" s="305"/>
      <c r="F61" s="202"/>
    </row>
    <row r="62" spans="1:6" ht="31.5" x14ac:dyDescent="0.25">
      <c r="A62" s="116">
        <f t="shared" si="0"/>
        <v>10</v>
      </c>
      <c r="B62" s="200" t="s">
        <v>687</v>
      </c>
      <c r="C62" s="201" t="s">
        <v>2032</v>
      </c>
      <c r="D62" s="204" t="s">
        <v>2033</v>
      </c>
      <c r="E62" s="305">
        <v>700</v>
      </c>
      <c r="F62" s="202" t="s">
        <v>2034</v>
      </c>
    </row>
    <row r="63" spans="1:6" ht="15.75" x14ac:dyDescent="0.25">
      <c r="A63" s="116">
        <f t="shared" si="0"/>
        <v>11</v>
      </c>
      <c r="B63" s="200" t="s">
        <v>1940</v>
      </c>
      <c r="C63" s="201" t="s">
        <v>2035</v>
      </c>
      <c r="D63" s="201" t="s">
        <v>2036</v>
      </c>
      <c r="E63" s="305">
        <v>2</v>
      </c>
      <c r="F63" s="202"/>
    </row>
    <row r="64" spans="1:6" ht="31.5" x14ac:dyDescent="0.25">
      <c r="A64" s="116">
        <f t="shared" si="0"/>
        <v>12</v>
      </c>
      <c r="B64" s="200" t="s">
        <v>1941</v>
      </c>
      <c r="C64" s="201" t="s">
        <v>2037</v>
      </c>
      <c r="D64" s="201" t="s">
        <v>2030</v>
      </c>
      <c r="E64" s="305">
        <f>12+9+13+17</f>
        <v>51</v>
      </c>
      <c r="F64" s="202"/>
    </row>
    <row r="65" spans="1:6" ht="31.5" x14ac:dyDescent="0.25">
      <c r="A65" s="116">
        <f t="shared" si="0"/>
        <v>13</v>
      </c>
      <c r="B65" s="200" t="s">
        <v>1942</v>
      </c>
      <c r="C65" s="201" t="s">
        <v>2038</v>
      </c>
      <c r="D65" s="201" t="s">
        <v>2039</v>
      </c>
      <c r="E65" s="305">
        <v>79</v>
      </c>
      <c r="F65" s="202"/>
    </row>
    <row r="66" spans="1:6" ht="78.75" x14ac:dyDescent="0.25">
      <c r="A66" s="116">
        <f t="shared" si="0"/>
        <v>14</v>
      </c>
      <c r="B66" s="200" t="s">
        <v>766</v>
      </c>
      <c r="C66" s="148" t="s">
        <v>2040</v>
      </c>
      <c r="D66" s="201" t="s">
        <v>2036</v>
      </c>
      <c r="E66" s="305">
        <v>170</v>
      </c>
      <c r="F66" s="201" t="s">
        <v>2041</v>
      </c>
    </row>
    <row r="67" spans="1:6" ht="47.25" x14ac:dyDescent="0.25">
      <c r="A67" s="116">
        <f t="shared" si="0"/>
        <v>15</v>
      </c>
      <c r="B67" s="200" t="s">
        <v>1943</v>
      </c>
      <c r="C67" s="201" t="s">
        <v>2042</v>
      </c>
      <c r="D67" s="201" t="s">
        <v>2043</v>
      </c>
      <c r="E67" s="305">
        <v>150</v>
      </c>
      <c r="F67" s="202" t="s">
        <v>2044</v>
      </c>
    </row>
    <row r="68" spans="1:6" ht="47.25" x14ac:dyDescent="0.25">
      <c r="A68" s="116">
        <f t="shared" si="0"/>
        <v>16</v>
      </c>
      <c r="B68" s="200" t="s">
        <v>781</v>
      </c>
      <c r="C68" s="135" t="s">
        <v>2045</v>
      </c>
      <c r="D68" s="135" t="s">
        <v>2046</v>
      </c>
      <c r="E68" s="202">
        <v>500</v>
      </c>
      <c r="F68" s="201" t="s">
        <v>2047</v>
      </c>
    </row>
    <row r="69" spans="1:6" ht="173.25" x14ac:dyDescent="0.25">
      <c r="A69" s="116">
        <f t="shared" si="0"/>
        <v>17</v>
      </c>
      <c r="B69" s="200" t="s">
        <v>679</v>
      </c>
      <c r="C69" s="201" t="s">
        <v>2048</v>
      </c>
      <c r="D69" s="201" t="s">
        <v>2043</v>
      </c>
      <c r="E69" s="305">
        <v>231</v>
      </c>
      <c r="F69" s="202" t="s">
        <v>2049</v>
      </c>
    </row>
    <row r="70" spans="1:6" ht="15.75" x14ac:dyDescent="0.25">
      <c r="A70" s="116">
        <f t="shared" si="0"/>
        <v>18</v>
      </c>
      <c r="B70" s="200" t="s">
        <v>1944</v>
      </c>
      <c r="C70" s="204" t="s">
        <v>2050</v>
      </c>
      <c r="D70" s="204" t="s">
        <v>2051</v>
      </c>
      <c r="E70" s="307">
        <v>15</v>
      </c>
      <c r="F70" s="148"/>
    </row>
    <row r="71" spans="1:6" ht="94.5" x14ac:dyDescent="0.25">
      <c r="A71" s="116">
        <f t="shared" si="0"/>
        <v>19</v>
      </c>
      <c r="B71" s="200" t="s">
        <v>1945</v>
      </c>
      <c r="C71" s="201" t="s">
        <v>2052</v>
      </c>
      <c r="D71" s="201" t="s">
        <v>2030</v>
      </c>
      <c r="E71" s="307">
        <v>130</v>
      </c>
      <c r="F71" s="148"/>
    </row>
    <row r="72" spans="1:6" ht="31.5" x14ac:dyDescent="0.25">
      <c r="A72" s="116">
        <f t="shared" si="0"/>
        <v>20</v>
      </c>
      <c r="B72" s="200" t="s">
        <v>1946</v>
      </c>
      <c r="C72" s="205" t="s">
        <v>2053</v>
      </c>
      <c r="D72" s="205" t="s">
        <v>2054</v>
      </c>
      <c r="E72" s="307">
        <v>63</v>
      </c>
      <c r="F72" s="148"/>
    </row>
    <row r="73" spans="1:6" ht="15" x14ac:dyDescent="0.25">
      <c r="A73" s="28" t="s">
        <v>786</v>
      </c>
      <c r="B73" s="175" t="s">
        <v>787</v>
      </c>
      <c r="C73" s="98"/>
      <c r="D73" s="98"/>
      <c r="E73" s="32">
        <f>SUM(E74:E83)</f>
        <v>1557</v>
      </c>
      <c r="F73" s="98"/>
    </row>
    <row r="74" spans="1:6" ht="30" x14ac:dyDescent="0.25">
      <c r="A74" s="26">
        <v>1</v>
      </c>
      <c r="B74" s="31" t="s">
        <v>795</v>
      </c>
      <c r="C74" s="31" t="s">
        <v>2055</v>
      </c>
      <c r="D74" s="31"/>
      <c r="E74" s="282">
        <v>2</v>
      </c>
      <c r="F74" s="40"/>
    </row>
    <row r="75" spans="1:6" ht="30" x14ac:dyDescent="0.25">
      <c r="A75" s="26">
        <v>2</v>
      </c>
      <c r="B75" s="31" t="s">
        <v>796</v>
      </c>
      <c r="C75" s="31" t="s">
        <v>2056</v>
      </c>
      <c r="D75" s="27" t="s">
        <v>2057</v>
      </c>
      <c r="E75" s="282">
        <v>249</v>
      </c>
      <c r="F75" s="40"/>
    </row>
    <row r="76" spans="1:6" ht="15" x14ac:dyDescent="0.25">
      <c r="A76" s="26">
        <v>3</v>
      </c>
      <c r="B76" s="31" t="s">
        <v>798</v>
      </c>
      <c r="C76" s="31" t="s">
        <v>2058</v>
      </c>
      <c r="D76" s="27" t="s">
        <v>2059</v>
      </c>
      <c r="E76" s="282">
        <v>579</v>
      </c>
      <c r="F76" s="40"/>
    </row>
    <row r="77" spans="1:6" ht="15" x14ac:dyDescent="0.25">
      <c r="A77" s="26">
        <v>4</v>
      </c>
      <c r="B77" s="31" t="s">
        <v>799</v>
      </c>
      <c r="C77" s="31" t="s">
        <v>2060</v>
      </c>
      <c r="D77" s="31"/>
      <c r="E77" s="282">
        <v>335</v>
      </c>
      <c r="F77" s="40" t="s">
        <v>2061</v>
      </c>
    </row>
    <row r="78" spans="1:6" ht="30" x14ac:dyDescent="0.25">
      <c r="A78" s="26">
        <v>5</v>
      </c>
      <c r="B78" s="31" t="s">
        <v>801</v>
      </c>
      <c r="C78" s="31" t="s">
        <v>2062</v>
      </c>
      <c r="D78" s="31" t="s">
        <v>2063</v>
      </c>
      <c r="E78" s="282">
        <v>16</v>
      </c>
      <c r="F78" s="40"/>
    </row>
    <row r="79" spans="1:6" ht="15" x14ac:dyDescent="0.25">
      <c r="A79" s="26">
        <v>6</v>
      </c>
      <c r="B79" s="31" t="s">
        <v>802</v>
      </c>
      <c r="C79" s="31"/>
      <c r="D79" s="31"/>
      <c r="E79" s="282"/>
      <c r="F79" s="40"/>
    </row>
    <row r="80" spans="1:6" ht="30" x14ac:dyDescent="0.25">
      <c r="A80" s="26">
        <v>7</v>
      </c>
      <c r="B80" s="31" t="s">
        <v>803</v>
      </c>
      <c r="C80" s="31" t="s">
        <v>2064</v>
      </c>
      <c r="D80" s="31"/>
      <c r="E80" s="282">
        <v>26</v>
      </c>
      <c r="F80" s="40"/>
    </row>
    <row r="81" spans="1:6" ht="15" x14ac:dyDescent="0.25">
      <c r="A81" s="26">
        <v>8</v>
      </c>
      <c r="B81" s="31" t="s">
        <v>804</v>
      </c>
      <c r="C81" s="31" t="s">
        <v>2065</v>
      </c>
      <c r="D81" s="31" t="s">
        <v>2066</v>
      </c>
      <c r="E81" s="282">
        <v>180</v>
      </c>
      <c r="F81" s="57"/>
    </row>
    <row r="82" spans="1:6" ht="30" x14ac:dyDescent="0.25">
      <c r="A82" s="26">
        <v>9</v>
      </c>
      <c r="B82" s="31" t="s">
        <v>805</v>
      </c>
      <c r="C82" s="31" t="s">
        <v>2067</v>
      </c>
      <c r="D82" s="31" t="s">
        <v>2068</v>
      </c>
      <c r="E82" s="282">
        <v>124</v>
      </c>
      <c r="F82" s="57"/>
    </row>
    <row r="83" spans="1:6" ht="15" x14ac:dyDescent="0.25">
      <c r="A83" s="26">
        <v>10</v>
      </c>
      <c r="B83" s="31" t="s">
        <v>806</v>
      </c>
      <c r="C83" s="31" t="s">
        <v>2069</v>
      </c>
      <c r="D83" s="31" t="s">
        <v>2070</v>
      </c>
      <c r="E83" s="282">
        <v>46</v>
      </c>
      <c r="F83" s="57"/>
    </row>
    <row r="84" spans="1:6" ht="15" x14ac:dyDescent="0.25">
      <c r="A84" s="28" t="s">
        <v>807</v>
      </c>
      <c r="B84" s="175" t="s">
        <v>956</v>
      </c>
      <c r="C84" s="98"/>
      <c r="D84" s="98"/>
      <c r="E84" s="32">
        <f>SUM(E85,E88,E93,E97,E99,E106,E119)</f>
        <v>854</v>
      </c>
      <c r="F84" s="98"/>
    </row>
    <row r="85" spans="1:6" ht="15" x14ac:dyDescent="0.2">
      <c r="A85" s="29">
        <v>1</v>
      </c>
      <c r="B85" s="39" t="s">
        <v>959</v>
      </c>
      <c r="C85" s="39"/>
      <c r="D85" s="39"/>
      <c r="E85" s="32">
        <f>E86+E87</f>
        <v>200</v>
      </c>
      <c r="F85" s="39"/>
    </row>
    <row r="86" spans="1:6" ht="15" x14ac:dyDescent="0.25">
      <c r="A86" s="29"/>
      <c r="B86" s="98" t="s">
        <v>960</v>
      </c>
      <c r="C86" s="98" t="s">
        <v>2071</v>
      </c>
      <c r="D86" s="98" t="s">
        <v>2072</v>
      </c>
      <c r="E86" s="33">
        <v>100</v>
      </c>
      <c r="F86" s="98"/>
    </row>
    <row r="87" spans="1:6" ht="15" x14ac:dyDescent="0.25">
      <c r="A87" s="29"/>
      <c r="B87" s="98" t="s">
        <v>961</v>
      </c>
      <c r="C87" s="98" t="s">
        <v>2073</v>
      </c>
      <c r="D87" s="98" t="s">
        <v>2072</v>
      </c>
      <c r="E87" s="33">
        <v>100</v>
      </c>
      <c r="F87" s="98"/>
    </row>
    <row r="88" spans="1:6" ht="15" x14ac:dyDescent="0.2">
      <c r="A88" s="29">
        <v>2</v>
      </c>
      <c r="B88" s="39" t="s">
        <v>962</v>
      </c>
      <c r="C88" s="39"/>
      <c r="D88" s="39"/>
      <c r="E88" s="32">
        <f>E89+E90+E91</f>
        <v>237</v>
      </c>
      <c r="F88" s="39"/>
    </row>
    <row r="89" spans="1:6" ht="15" x14ac:dyDescent="0.25">
      <c r="A89" s="29"/>
      <c r="B89" s="98" t="s">
        <v>964</v>
      </c>
      <c r="C89" s="98" t="s">
        <v>2074</v>
      </c>
      <c r="D89" s="98" t="s">
        <v>2075</v>
      </c>
      <c r="E89" s="33">
        <v>69</v>
      </c>
      <c r="F89" s="98"/>
    </row>
    <row r="90" spans="1:6" ht="15" x14ac:dyDescent="0.25">
      <c r="A90" s="29"/>
      <c r="B90" s="98" t="s">
        <v>965</v>
      </c>
      <c r="C90" s="98" t="s">
        <v>2076</v>
      </c>
      <c r="D90" s="98" t="s">
        <v>2075</v>
      </c>
      <c r="E90" s="33">
        <v>98</v>
      </c>
      <c r="F90" s="98"/>
    </row>
    <row r="91" spans="1:6" ht="15" x14ac:dyDescent="0.25">
      <c r="A91" s="29"/>
      <c r="B91" s="98" t="s">
        <v>966</v>
      </c>
      <c r="C91" s="98" t="s">
        <v>2077</v>
      </c>
      <c r="D91" s="98" t="s">
        <v>2078</v>
      </c>
      <c r="E91" s="33">
        <v>70</v>
      </c>
      <c r="F91" s="98"/>
    </row>
    <row r="92" spans="1:6" ht="15" x14ac:dyDescent="0.25">
      <c r="A92" s="29"/>
      <c r="B92" s="98"/>
      <c r="C92" s="98" t="s">
        <v>2079</v>
      </c>
      <c r="D92" s="98" t="s">
        <v>2080</v>
      </c>
      <c r="E92" s="33"/>
      <c r="F92" s="98"/>
    </row>
    <row r="93" spans="1:6" ht="15" x14ac:dyDescent="0.2">
      <c r="A93" s="29">
        <v>3</v>
      </c>
      <c r="B93" s="39" t="s">
        <v>971</v>
      </c>
      <c r="C93" s="39"/>
      <c r="D93" s="39"/>
      <c r="E93" s="32">
        <f>E94+E95+E96</f>
        <v>115</v>
      </c>
      <c r="F93" s="39"/>
    </row>
    <row r="94" spans="1:6" ht="15" x14ac:dyDescent="0.25">
      <c r="A94" s="29"/>
      <c r="B94" s="98" t="s">
        <v>972</v>
      </c>
      <c r="C94" s="98" t="s">
        <v>2081</v>
      </c>
      <c r="D94" s="98" t="s">
        <v>2082</v>
      </c>
      <c r="E94" s="33">
        <v>21</v>
      </c>
      <c r="F94" s="98"/>
    </row>
    <row r="95" spans="1:6" ht="15" x14ac:dyDescent="0.25">
      <c r="A95" s="29"/>
      <c r="B95" s="98" t="s">
        <v>973</v>
      </c>
      <c r="C95" s="98" t="s">
        <v>2083</v>
      </c>
      <c r="D95" s="98" t="s">
        <v>2084</v>
      </c>
      <c r="E95" s="33">
        <v>81</v>
      </c>
      <c r="F95" s="98"/>
    </row>
    <row r="96" spans="1:6" ht="15" x14ac:dyDescent="0.25">
      <c r="A96" s="29"/>
      <c r="B96" s="98" t="s">
        <v>974</v>
      </c>
      <c r="C96" s="98" t="s">
        <v>2085</v>
      </c>
      <c r="D96" s="98" t="s">
        <v>2086</v>
      </c>
      <c r="E96" s="33">
        <v>13</v>
      </c>
      <c r="F96" s="98"/>
    </row>
    <row r="97" spans="1:6" ht="15" x14ac:dyDescent="0.2">
      <c r="A97" s="29">
        <v>4</v>
      </c>
      <c r="B97" s="39" t="s">
        <v>977</v>
      </c>
      <c r="C97" s="39"/>
      <c r="D97" s="39"/>
      <c r="E97" s="32">
        <f>E98</f>
        <v>15</v>
      </c>
      <c r="F97" s="39"/>
    </row>
    <row r="98" spans="1:6" ht="15" x14ac:dyDescent="0.25">
      <c r="A98" s="29"/>
      <c r="B98" s="98" t="s">
        <v>979</v>
      </c>
      <c r="C98" s="98" t="s">
        <v>2087</v>
      </c>
      <c r="D98" s="98" t="s">
        <v>2088</v>
      </c>
      <c r="E98" s="33">
        <v>15</v>
      </c>
      <c r="F98" s="98"/>
    </row>
    <row r="99" spans="1:6" ht="15" x14ac:dyDescent="0.2">
      <c r="A99" s="29">
        <v>5</v>
      </c>
      <c r="B99" s="39" t="s">
        <v>982</v>
      </c>
      <c r="C99" s="39"/>
      <c r="D99" s="39"/>
      <c r="E99" s="32">
        <f>E100+E101+E102++E103+E104+E105</f>
        <v>122</v>
      </c>
      <c r="F99" s="39"/>
    </row>
    <row r="100" spans="1:6" ht="15" x14ac:dyDescent="0.25">
      <c r="A100" s="29"/>
      <c r="B100" s="98" t="s">
        <v>983</v>
      </c>
      <c r="C100" s="98" t="s">
        <v>2089</v>
      </c>
      <c r="D100" s="98" t="s">
        <v>2075</v>
      </c>
      <c r="E100" s="33">
        <v>23</v>
      </c>
      <c r="F100" s="98"/>
    </row>
    <row r="101" spans="1:6" ht="15" x14ac:dyDescent="0.25">
      <c r="A101" s="29"/>
      <c r="B101" s="98" t="s">
        <v>984</v>
      </c>
      <c r="C101" s="98" t="s">
        <v>2090</v>
      </c>
      <c r="D101" s="98" t="s">
        <v>2091</v>
      </c>
      <c r="E101" s="33">
        <v>31</v>
      </c>
      <c r="F101" s="98"/>
    </row>
    <row r="102" spans="1:6" ht="15" x14ac:dyDescent="0.25">
      <c r="A102" s="29"/>
      <c r="B102" s="98" t="s">
        <v>985</v>
      </c>
      <c r="C102" s="98" t="s">
        <v>2092</v>
      </c>
      <c r="D102" s="98" t="s">
        <v>2093</v>
      </c>
      <c r="E102" s="33">
        <v>23</v>
      </c>
      <c r="F102" s="98"/>
    </row>
    <row r="103" spans="1:6" ht="15" x14ac:dyDescent="0.25">
      <c r="A103" s="29"/>
      <c r="B103" s="98" t="s">
        <v>986</v>
      </c>
      <c r="C103" s="98" t="s">
        <v>2092</v>
      </c>
      <c r="D103" s="98" t="s">
        <v>2094</v>
      </c>
      <c r="E103" s="33">
        <v>13</v>
      </c>
      <c r="F103" s="98"/>
    </row>
    <row r="104" spans="1:6" ht="15" x14ac:dyDescent="0.25">
      <c r="A104" s="29"/>
      <c r="B104" s="98" t="s">
        <v>987</v>
      </c>
      <c r="C104" s="98" t="s">
        <v>2092</v>
      </c>
      <c r="D104" s="98" t="s">
        <v>2095</v>
      </c>
      <c r="E104" s="33">
        <v>12</v>
      </c>
      <c r="F104" s="98"/>
    </row>
    <row r="105" spans="1:6" ht="15" x14ac:dyDescent="0.25">
      <c r="A105" s="29"/>
      <c r="B105" s="98" t="s">
        <v>988</v>
      </c>
      <c r="C105" s="98" t="s">
        <v>2092</v>
      </c>
      <c r="D105" s="98" t="s">
        <v>2096</v>
      </c>
      <c r="E105" s="33">
        <v>20</v>
      </c>
      <c r="F105" s="98"/>
    </row>
    <row r="106" spans="1:6" ht="15" x14ac:dyDescent="0.2">
      <c r="A106" s="29">
        <v>6</v>
      </c>
      <c r="B106" s="39" t="s">
        <v>2097</v>
      </c>
      <c r="C106" s="39"/>
      <c r="D106" s="39"/>
      <c r="E106" s="32">
        <f>E108+E110+E112+E114+E116+E118</f>
        <v>142</v>
      </c>
      <c r="F106" s="39"/>
    </row>
    <row r="107" spans="1:6" ht="15" x14ac:dyDescent="0.25">
      <c r="A107" s="29"/>
      <c r="B107" s="98" t="s">
        <v>989</v>
      </c>
      <c r="C107" s="98" t="s">
        <v>2098</v>
      </c>
      <c r="D107" s="98" t="s">
        <v>2099</v>
      </c>
      <c r="E107" s="33"/>
      <c r="F107" s="98"/>
    </row>
    <row r="108" spans="1:6" ht="15" x14ac:dyDescent="0.25">
      <c r="A108" s="29"/>
      <c r="B108" s="98"/>
      <c r="C108" s="98"/>
      <c r="D108" s="98" t="s">
        <v>2100</v>
      </c>
      <c r="E108" s="33">
        <v>10</v>
      </c>
      <c r="F108" s="98"/>
    </row>
    <row r="109" spans="1:6" ht="15" x14ac:dyDescent="0.25">
      <c r="A109" s="29"/>
      <c r="B109" s="98" t="s">
        <v>990</v>
      </c>
      <c r="C109" s="98" t="s">
        <v>2098</v>
      </c>
      <c r="D109" s="98" t="s">
        <v>2101</v>
      </c>
      <c r="E109" s="33"/>
      <c r="F109" s="98"/>
    </row>
    <row r="110" spans="1:6" ht="15" x14ac:dyDescent="0.25">
      <c r="A110" s="29"/>
      <c r="B110" s="98"/>
      <c r="C110" s="98"/>
      <c r="D110" s="98" t="s">
        <v>2102</v>
      </c>
      <c r="E110" s="33">
        <v>37</v>
      </c>
      <c r="F110" s="98"/>
    </row>
    <row r="111" spans="1:6" ht="15" x14ac:dyDescent="0.25">
      <c r="A111" s="29"/>
      <c r="B111" s="98" t="s">
        <v>991</v>
      </c>
      <c r="C111" s="98" t="s">
        <v>2098</v>
      </c>
      <c r="D111" s="98" t="s">
        <v>2103</v>
      </c>
      <c r="E111" s="33"/>
      <c r="F111" s="98"/>
    </row>
    <row r="112" spans="1:6" ht="15" x14ac:dyDescent="0.25">
      <c r="A112" s="29"/>
      <c r="B112" s="98"/>
      <c r="C112" s="98"/>
      <c r="D112" s="98" t="s">
        <v>2104</v>
      </c>
      <c r="E112" s="33">
        <v>35</v>
      </c>
      <c r="F112" s="98"/>
    </row>
    <row r="113" spans="1:6" ht="15" x14ac:dyDescent="0.25">
      <c r="A113" s="29"/>
      <c r="B113" s="98" t="s">
        <v>992</v>
      </c>
      <c r="C113" s="98" t="s">
        <v>2098</v>
      </c>
      <c r="D113" s="98" t="s">
        <v>2103</v>
      </c>
      <c r="E113" s="33"/>
      <c r="F113" s="98"/>
    </row>
    <row r="114" spans="1:6" ht="15" x14ac:dyDescent="0.25">
      <c r="A114" s="29"/>
      <c r="B114" s="98"/>
      <c r="C114" s="98"/>
      <c r="D114" s="98" t="s">
        <v>2104</v>
      </c>
      <c r="E114" s="33">
        <v>26</v>
      </c>
      <c r="F114" s="98"/>
    </row>
    <row r="115" spans="1:6" ht="15" x14ac:dyDescent="0.25">
      <c r="A115" s="29"/>
      <c r="B115" s="98" t="s">
        <v>2105</v>
      </c>
      <c r="C115" s="98" t="s">
        <v>2098</v>
      </c>
      <c r="D115" s="98" t="s">
        <v>2103</v>
      </c>
      <c r="E115" s="33"/>
      <c r="F115" s="98"/>
    </row>
    <row r="116" spans="1:6" ht="15" x14ac:dyDescent="0.25">
      <c r="A116" s="29"/>
      <c r="B116" s="98"/>
      <c r="C116" s="98"/>
      <c r="D116" s="98" t="s">
        <v>2104</v>
      </c>
      <c r="E116" s="33">
        <v>32</v>
      </c>
      <c r="F116" s="98"/>
    </row>
    <row r="117" spans="1:6" ht="15" x14ac:dyDescent="0.25">
      <c r="A117" s="29"/>
      <c r="B117" s="98" t="s">
        <v>313</v>
      </c>
      <c r="C117" s="98" t="s">
        <v>2106</v>
      </c>
      <c r="D117" s="98" t="s">
        <v>2107</v>
      </c>
      <c r="E117" s="33"/>
      <c r="F117" s="98"/>
    </row>
    <row r="118" spans="1:6" ht="15" x14ac:dyDescent="0.25">
      <c r="A118" s="29"/>
      <c r="B118" s="98"/>
      <c r="C118" s="98"/>
      <c r="D118" s="98" t="s">
        <v>2108</v>
      </c>
      <c r="E118" s="33">
        <v>2</v>
      </c>
      <c r="F118" s="98"/>
    </row>
    <row r="119" spans="1:6" ht="15" x14ac:dyDescent="0.2">
      <c r="A119" s="29">
        <v>7</v>
      </c>
      <c r="B119" s="39" t="s">
        <v>993</v>
      </c>
      <c r="C119" s="39"/>
      <c r="D119" s="39"/>
      <c r="E119" s="32">
        <v>23</v>
      </c>
      <c r="F119" s="39"/>
    </row>
    <row r="120" spans="1:6" ht="15" x14ac:dyDescent="0.25">
      <c r="A120" s="29"/>
      <c r="B120" s="98" t="s">
        <v>995</v>
      </c>
      <c r="C120" s="98" t="s">
        <v>2109</v>
      </c>
      <c r="D120" s="98" t="s">
        <v>2110</v>
      </c>
      <c r="E120" s="33">
        <v>23</v>
      </c>
      <c r="F120" s="98"/>
    </row>
    <row r="121" spans="1:6" ht="15" x14ac:dyDescent="0.25">
      <c r="A121" s="206" t="s">
        <v>955</v>
      </c>
      <c r="B121" s="207" t="s">
        <v>1807</v>
      </c>
      <c r="C121" s="157"/>
      <c r="D121" s="157"/>
      <c r="E121" s="56">
        <v>330</v>
      </c>
      <c r="F121" s="157"/>
    </row>
    <row r="122" spans="1:6" ht="15" x14ac:dyDescent="0.25">
      <c r="A122" s="208">
        <v>1</v>
      </c>
      <c r="B122" s="209" t="s">
        <v>996</v>
      </c>
      <c r="C122" s="208"/>
      <c r="D122" s="208"/>
      <c r="E122" s="308">
        <f>SUM(E123:E125)</f>
        <v>330</v>
      </c>
      <c r="F122" s="208"/>
    </row>
    <row r="123" spans="1:6" ht="15" x14ac:dyDescent="0.25">
      <c r="A123" s="188"/>
      <c r="B123" s="210"/>
      <c r="C123" s="210" t="s">
        <v>2111</v>
      </c>
      <c r="D123" s="210" t="s">
        <v>2112</v>
      </c>
      <c r="E123" s="308">
        <v>30</v>
      </c>
      <c r="F123" s="188"/>
    </row>
    <row r="124" spans="1:6" ht="15" x14ac:dyDescent="0.25">
      <c r="A124" s="188"/>
      <c r="B124" s="210"/>
      <c r="C124" s="210" t="s">
        <v>2113</v>
      </c>
      <c r="D124" s="210" t="s">
        <v>2114</v>
      </c>
      <c r="E124" s="308">
        <v>100</v>
      </c>
      <c r="F124" s="188"/>
    </row>
    <row r="125" spans="1:6" ht="15" x14ac:dyDescent="0.25">
      <c r="A125" s="188"/>
      <c r="B125" s="210"/>
      <c r="C125" s="210" t="s">
        <v>2115</v>
      </c>
      <c r="D125" s="210" t="s">
        <v>2116</v>
      </c>
      <c r="E125" s="308">
        <v>200</v>
      </c>
      <c r="F125" s="188"/>
    </row>
    <row r="126" spans="1:6" x14ac:dyDescent="0.2">
      <c r="A126" s="696" t="s">
        <v>1121</v>
      </c>
      <c r="B126" s="697"/>
      <c r="C126" s="4"/>
      <c r="D126" s="4"/>
      <c r="E126" s="56">
        <f>SUM(E121,E84,E73,E52,E48,E5)</f>
        <v>7033</v>
      </c>
      <c r="F126" s="4"/>
    </row>
  </sheetData>
  <mergeCells count="14">
    <mergeCell ref="A126:B126"/>
    <mergeCell ref="A1:F1"/>
    <mergeCell ref="A2:F2"/>
    <mergeCell ref="A12:A13"/>
    <mergeCell ref="B12:B13"/>
    <mergeCell ref="A39:A40"/>
    <mergeCell ref="B39:B40"/>
    <mergeCell ref="D39:D41"/>
    <mergeCell ref="F39:F41"/>
    <mergeCell ref="A49:A50"/>
    <mergeCell ref="C49:C50"/>
    <mergeCell ref="D49:D50"/>
    <mergeCell ref="E49:E50"/>
    <mergeCell ref="F49:F50"/>
  </mergeCells>
  <pageMargins left="0.70866141732283472" right="0.70866141732283472" top="0.62992125984251968" bottom="0.74803149606299213" header="0.31496062992125984" footer="0.31496062992125984"/>
  <pageSetup paperSize="9" orientation="landscape"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4" workbookViewId="0">
      <selection activeCell="A2" sqref="A2:F2"/>
    </sheetView>
  </sheetViews>
  <sheetFormatPr defaultRowHeight="14.25" x14ac:dyDescent="0.2"/>
  <cols>
    <col min="1" max="1" width="5.125" bestFit="1" customWidth="1"/>
    <col min="2" max="2" width="24.875" customWidth="1"/>
    <col min="3" max="3" width="34.625" bestFit="1" customWidth="1"/>
    <col min="4" max="4" width="27.125" bestFit="1" customWidth="1"/>
    <col min="5" max="5" width="20.375" bestFit="1" customWidth="1"/>
    <col min="6" max="6" width="16" customWidth="1"/>
  </cols>
  <sheetData>
    <row r="1" spans="1:6" ht="18.75" x14ac:dyDescent="0.2">
      <c r="A1" s="698" t="s">
        <v>3522</v>
      </c>
      <c r="B1" s="698"/>
      <c r="C1" s="698"/>
      <c r="D1" s="698"/>
      <c r="E1" s="698"/>
      <c r="F1" s="698"/>
    </row>
    <row r="2" spans="1:6" ht="31.5" customHeight="1" x14ac:dyDescent="0.2">
      <c r="A2" s="637" t="s">
        <v>3568</v>
      </c>
      <c r="B2" s="637"/>
      <c r="C2" s="637"/>
      <c r="D2" s="637"/>
      <c r="E2" s="637"/>
      <c r="F2" s="637"/>
    </row>
    <row r="3" spans="1:6" ht="31.5" x14ac:dyDescent="0.2">
      <c r="A3" s="9" t="s">
        <v>0</v>
      </c>
      <c r="B3" s="9" t="s">
        <v>2173</v>
      </c>
      <c r="C3" s="9" t="s">
        <v>1962</v>
      </c>
      <c r="D3" s="9" t="s">
        <v>1963</v>
      </c>
      <c r="E3" s="9" t="s">
        <v>1964</v>
      </c>
      <c r="F3" s="9" t="s">
        <v>1126</v>
      </c>
    </row>
    <row r="4" spans="1:6" ht="21" customHeight="1" x14ac:dyDescent="0.2">
      <c r="A4" s="699">
        <v>1</v>
      </c>
      <c r="B4" s="5" t="s">
        <v>2019</v>
      </c>
      <c r="C4" s="700" t="s">
        <v>2020</v>
      </c>
      <c r="D4" s="700" t="s">
        <v>2021</v>
      </c>
      <c r="E4" s="699">
        <v>117</v>
      </c>
      <c r="F4" s="699"/>
    </row>
    <row r="5" spans="1:6" ht="23.25" customHeight="1" x14ac:dyDescent="0.2">
      <c r="A5" s="699"/>
      <c r="B5" s="5" t="s">
        <v>2022</v>
      </c>
      <c r="C5" s="701"/>
      <c r="D5" s="701"/>
      <c r="E5" s="699"/>
      <c r="F5" s="699"/>
    </row>
    <row r="6" spans="1:6" ht="38.25" customHeight="1" x14ac:dyDescent="0.2">
      <c r="A6" s="5">
        <v>2</v>
      </c>
      <c r="B6" s="5" t="s">
        <v>2024</v>
      </c>
      <c r="C6" s="8" t="s">
        <v>2020</v>
      </c>
      <c r="D6" s="8" t="s">
        <v>2021</v>
      </c>
      <c r="E6" s="5">
        <v>11</v>
      </c>
      <c r="F6" s="5"/>
    </row>
    <row r="7" spans="1:6" ht="22.5" customHeight="1" x14ac:dyDescent="0.2">
      <c r="A7" s="9"/>
      <c r="B7" s="9" t="s">
        <v>2174</v>
      </c>
      <c r="C7" s="9"/>
      <c r="D7" s="9"/>
      <c r="E7" s="9">
        <v>128</v>
      </c>
      <c r="F7" s="9"/>
    </row>
  </sheetData>
  <mergeCells count="7">
    <mergeCell ref="A1:F1"/>
    <mergeCell ref="A2:F2"/>
    <mergeCell ref="A4:A5"/>
    <mergeCell ref="C4:C5"/>
    <mergeCell ref="D4:D5"/>
    <mergeCell ref="E4:E5"/>
    <mergeCell ref="F4:F5"/>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12" workbookViewId="0">
      <selection activeCell="A2" sqref="A2:Y2"/>
    </sheetView>
  </sheetViews>
  <sheetFormatPr defaultRowHeight="14.25" x14ac:dyDescent="0.2"/>
  <cols>
    <col min="1" max="1" width="4.125" customWidth="1"/>
    <col min="2" max="2" width="13.625" customWidth="1"/>
    <col min="3" max="3" width="4.875" customWidth="1"/>
    <col min="4" max="4" width="5" customWidth="1"/>
    <col min="5" max="5" width="6" customWidth="1"/>
    <col min="6" max="6" width="5.75" customWidth="1"/>
    <col min="7" max="7" width="5.875" customWidth="1"/>
    <col min="8" max="8" width="4.375" customWidth="1"/>
    <col min="9" max="9" width="5.25" customWidth="1"/>
    <col min="10" max="10" width="5.125" customWidth="1"/>
    <col min="11" max="11" width="4.75" customWidth="1"/>
    <col min="12" max="12" width="4.875" customWidth="1"/>
    <col min="13" max="13" width="5.125" customWidth="1"/>
    <col min="14" max="14" width="4.875" customWidth="1"/>
    <col min="15" max="15" width="5.75" customWidth="1"/>
    <col min="16" max="16" width="4.75" customWidth="1"/>
    <col min="17" max="17" width="4.375" customWidth="1"/>
    <col min="18" max="18" width="5.125" customWidth="1"/>
    <col min="19" max="19" width="5.25" customWidth="1"/>
    <col min="20" max="20" width="3.625" customWidth="1"/>
    <col min="21" max="21" width="3.875" customWidth="1"/>
    <col min="22" max="22" width="4.125" customWidth="1"/>
    <col min="23" max="23" width="5.125" customWidth="1"/>
    <col min="24" max="24" width="5.75" customWidth="1"/>
    <col min="25" max="25" width="5.375" customWidth="1"/>
  </cols>
  <sheetData>
    <row r="1" spans="1:25" ht="34.5" customHeight="1" x14ac:dyDescent="0.3">
      <c r="A1" s="688" t="s">
        <v>3565</v>
      </c>
      <c r="B1" s="595"/>
      <c r="C1" s="595"/>
      <c r="D1" s="595"/>
      <c r="E1" s="595"/>
      <c r="F1" s="595"/>
      <c r="G1" s="595"/>
      <c r="H1" s="595"/>
      <c r="I1" s="595"/>
      <c r="J1" s="595"/>
      <c r="K1" s="595"/>
      <c r="L1" s="595"/>
      <c r="M1" s="595"/>
      <c r="N1" s="595"/>
      <c r="O1" s="595"/>
      <c r="P1" s="595"/>
      <c r="Q1" s="595"/>
      <c r="R1" s="595"/>
      <c r="S1" s="595"/>
      <c r="T1" s="595"/>
      <c r="U1" s="595"/>
      <c r="V1" s="595"/>
      <c r="W1" s="595"/>
      <c r="X1" s="595"/>
      <c r="Y1" s="595"/>
    </row>
    <row r="2" spans="1:25" ht="21" customHeight="1" x14ac:dyDescent="0.2">
      <c r="A2" s="626" t="s">
        <v>3568</v>
      </c>
      <c r="B2" s="626"/>
      <c r="C2" s="626"/>
      <c r="D2" s="626"/>
      <c r="E2" s="626"/>
      <c r="F2" s="626"/>
      <c r="G2" s="626"/>
      <c r="H2" s="626"/>
      <c r="I2" s="626"/>
      <c r="J2" s="626"/>
      <c r="K2" s="626"/>
      <c r="L2" s="626"/>
      <c r="M2" s="626"/>
      <c r="N2" s="626"/>
      <c r="O2" s="626"/>
      <c r="P2" s="626"/>
      <c r="Q2" s="626"/>
      <c r="R2" s="626"/>
      <c r="S2" s="626"/>
      <c r="T2" s="626"/>
      <c r="U2" s="626"/>
      <c r="V2" s="626"/>
      <c r="W2" s="626"/>
      <c r="X2" s="626"/>
      <c r="Y2" s="626"/>
    </row>
    <row r="3" spans="1:25" ht="84.75" customHeight="1" x14ac:dyDescent="0.2">
      <c r="A3" s="379" t="s">
        <v>0</v>
      </c>
      <c r="B3" s="380" t="s">
        <v>2237</v>
      </c>
      <c r="C3" s="293" t="s">
        <v>96</v>
      </c>
      <c r="D3" s="293" t="s">
        <v>2238</v>
      </c>
      <c r="E3" s="293" t="s">
        <v>2239</v>
      </c>
      <c r="F3" s="293" t="s">
        <v>2240</v>
      </c>
      <c r="G3" s="293" t="s">
        <v>2241</v>
      </c>
      <c r="H3" s="293" t="s">
        <v>2242</v>
      </c>
      <c r="I3" s="293" t="s">
        <v>2243</v>
      </c>
      <c r="J3" s="293" t="s">
        <v>2244</v>
      </c>
      <c r="K3" s="293" t="s">
        <v>2240</v>
      </c>
      <c r="L3" s="293" t="s">
        <v>65</v>
      </c>
      <c r="M3" s="293" t="s">
        <v>2245</v>
      </c>
      <c r="N3" s="293" t="s">
        <v>19</v>
      </c>
      <c r="O3" s="293" t="s">
        <v>3489</v>
      </c>
      <c r="P3" s="293" t="s">
        <v>2246</v>
      </c>
      <c r="Q3" s="293" t="s">
        <v>2247</v>
      </c>
      <c r="R3" s="293" t="s">
        <v>2248</v>
      </c>
      <c r="S3" s="293" t="s">
        <v>214</v>
      </c>
      <c r="T3" s="293" t="s">
        <v>203</v>
      </c>
      <c r="U3" s="293" t="s">
        <v>2249</v>
      </c>
      <c r="V3" s="293" t="s">
        <v>2250</v>
      </c>
      <c r="W3" s="293" t="s">
        <v>2251</v>
      </c>
      <c r="X3" s="293" t="s">
        <v>2252</v>
      </c>
      <c r="Y3" s="293" t="s">
        <v>2253</v>
      </c>
    </row>
    <row r="4" spans="1:25" ht="25.5" x14ac:dyDescent="0.2">
      <c r="A4" s="237"/>
      <c r="B4" s="3"/>
      <c r="C4" s="2" t="s">
        <v>2254</v>
      </c>
      <c r="D4" s="2" t="s">
        <v>2255</v>
      </c>
      <c r="E4" s="2" t="s">
        <v>2255</v>
      </c>
      <c r="F4" s="2" t="s">
        <v>2256</v>
      </c>
      <c r="G4" s="2" t="s">
        <v>2254</v>
      </c>
      <c r="H4" s="2" t="s">
        <v>2255</v>
      </c>
      <c r="I4" s="2" t="s">
        <v>2255</v>
      </c>
      <c r="J4" s="2" t="s">
        <v>2257</v>
      </c>
      <c r="K4" s="2" t="s">
        <v>2258</v>
      </c>
      <c r="L4" s="2" t="s">
        <v>2255</v>
      </c>
      <c r="M4" s="2" t="s">
        <v>2257</v>
      </c>
      <c r="N4" s="2" t="s">
        <v>2255</v>
      </c>
      <c r="O4" s="2" t="s">
        <v>2257</v>
      </c>
      <c r="P4" s="2" t="s">
        <v>2257</v>
      </c>
      <c r="Q4" s="2" t="s">
        <v>2256</v>
      </c>
      <c r="R4" s="2" t="s">
        <v>2256</v>
      </c>
      <c r="S4" s="2" t="s">
        <v>2259</v>
      </c>
      <c r="T4" s="2" t="s">
        <v>2257</v>
      </c>
      <c r="U4" s="2" t="s">
        <v>2260</v>
      </c>
      <c r="V4" s="2" t="s">
        <v>2254</v>
      </c>
      <c r="W4" s="2" t="s">
        <v>2261</v>
      </c>
      <c r="X4" s="2" t="s">
        <v>2257</v>
      </c>
      <c r="Y4" s="2" t="s">
        <v>2255</v>
      </c>
    </row>
    <row r="5" spans="1:25" x14ac:dyDescent="0.2">
      <c r="A5" s="238">
        <v>1</v>
      </c>
      <c r="B5" s="239" t="s">
        <v>274</v>
      </c>
      <c r="C5" s="3">
        <v>300</v>
      </c>
      <c r="D5" s="3">
        <v>143</v>
      </c>
      <c r="E5" s="3">
        <v>2948</v>
      </c>
      <c r="F5" s="3">
        <v>700</v>
      </c>
      <c r="G5" s="3">
        <v>2000</v>
      </c>
      <c r="H5" s="3">
        <v>2</v>
      </c>
      <c r="I5" s="3">
        <v>1</v>
      </c>
      <c r="J5" s="3"/>
      <c r="K5" s="3"/>
      <c r="L5" s="3"/>
      <c r="M5" s="3"/>
      <c r="N5" s="3"/>
      <c r="O5" s="3"/>
      <c r="P5" s="3"/>
      <c r="Q5" s="3"/>
      <c r="R5" s="3"/>
      <c r="S5" s="3"/>
      <c r="T5" s="3"/>
      <c r="U5" s="3"/>
      <c r="V5" s="3"/>
      <c r="W5" s="3"/>
      <c r="X5" s="3"/>
      <c r="Y5" s="3"/>
    </row>
    <row r="6" spans="1:25" x14ac:dyDescent="0.2">
      <c r="A6" s="240">
        <v>2</v>
      </c>
      <c r="B6" s="239" t="s">
        <v>2262</v>
      </c>
      <c r="C6" s="3">
        <v>100</v>
      </c>
      <c r="D6" s="3">
        <v>144</v>
      </c>
      <c r="E6" s="3">
        <v>4500</v>
      </c>
      <c r="F6" s="3">
        <v>700</v>
      </c>
      <c r="G6" s="3">
        <v>5000</v>
      </c>
      <c r="H6" s="3">
        <v>2</v>
      </c>
      <c r="I6" s="3">
        <v>1</v>
      </c>
      <c r="J6" s="3"/>
      <c r="K6" s="3"/>
      <c r="L6" s="3"/>
      <c r="M6" s="3"/>
      <c r="N6" s="3"/>
      <c r="O6" s="3"/>
      <c r="P6" s="3"/>
      <c r="Q6" s="3"/>
      <c r="R6" s="3"/>
      <c r="S6" s="3"/>
      <c r="T6" s="3"/>
      <c r="U6" s="3"/>
      <c r="V6" s="3"/>
      <c r="W6" s="3"/>
      <c r="X6" s="3"/>
      <c r="Y6" s="3"/>
    </row>
    <row r="7" spans="1:25" x14ac:dyDescent="0.2">
      <c r="A7" s="238">
        <v>3</v>
      </c>
      <c r="B7" s="239" t="s">
        <v>2263</v>
      </c>
      <c r="C7" s="3">
        <v>50</v>
      </c>
      <c r="D7" s="3">
        <v>50</v>
      </c>
      <c r="E7" s="3">
        <v>4400</v>
      </c>
      <c r="F7" s="3">
        <v>700</v>
      </c>
      <c r="G7" s="3"/>
      <c r="H7" s="3">
        <v>1</v>
      </c>
      <c r="I7" s="3"/>
      <c r="J7" s="3"/>
      <c r="K7" s="3"/>
      <c r="L7" s="3"/>
      <c r="M7" s="3"/>
      <c r="N7" s="3"/>
      <c r="O7" s="3"/>
      <c r="P7" s="3"/>
      <c r="Q7" s="3"/>
      <c r="R7" s="3"/>
      <c r="S7" s="3"/>
      <c r="T7" s="3"/>
      <c r="U7" s="3"/>
      <c r="V7" s="3"/>
      <c r="W7" s="3"/>
      <c r="X7" s="3"/>
      <c r="Y7" s="3"/>
    </row>
    <row r="8" spans="1:25" x14ac:dyDescent="0.2">
      <c r="A8" s="238">
        <v>4</v>
      </c>
      <c r="B8" s="239" t="s">
        <v>2264</v>
      </c>
      <c r="C8" s="3">
        <v>475</v>
      </c>
      <c r="D8" s="3">
        <v>200</v>
      </c>
      <c r="E8" s="3">
        <v>21800</v>
      </c>
      <c r="F8" s="3">
        <v>1600</v>
      </c>
      <c r="G8" s="3">
        <v>3500</v>
      </c>
      <c r="H8" s="3">
        <v>2</v>
      </c>
      <c r="I8" s="3">
        <v>1</v>
      </c>
      <c r="J8" s="3">
        <v>1</v>
      </c>
      <c r="K8" s="3"/>
      <c r="L8" s="3"/>
      <c r="M8" s="3"/>
      <c r="N8" s="3"/>
      <c r="O8" s="3"/>
      <c r="P8" s="3"/>
      <c r="Q8" s="3"/>
      <c r="R8" s="3"/>
      <c r="S8" s="3"/>
      <c r="T8" s="3"/>
      <c r="U8" s="3"/>
      <c r="V8" s="3"/>
      <c r="W8" s="3"/>
      <c r="X8" s="3"/>
      <c r="Y8" s="3"/>
    </row>
    <row r="9" spans="1:25" x14ac:dyDescent="0.2">
      <c r="A9" s="238">
        <v>5</v>
      </c>
      <c r="B9" s="239" t="s">
        <v>2265</v>
      </c>
      <c r="C9" s="3">
        <v>100</v>
      </c>
      <c r="D9" s="3">
        <v>20</v>
      </c>
      <c r="E9" s="3">
        <v>1000</v>
      </c>
      <c r="F9" s="3"/>
      <c r="G9" s="3"/>
      <c r="H9" s="3">
        <v>1</v>
      </c>
      <c r="I9" s="3"/>
      <c r="J9" s="3"/>
      <c r="K9" s="3">
        <v>1</v>
      </c>
      <c r="L9" s="3"/>
      <c r="M9" s="3"/>
      <c r="N9" s="3"/>
      <c r="O9" s="3"/>
      <c r="P9" s="3"/>
      <c r="Q9" s="3"/>
      <c r="R9" s="3"/>
      <c r="S9" s="3"/>
      <c r="T9" s="3"/>
      <c r="U9" s="3"/>
      <c r="V9" s="3"/>
      <c r="W9" s="3"/>
      <c r="X9" s="3"/>
      <c r="Y9" s="3"/>
    </row>
    <row r="10" spans="1:25" x14ac:dyDescent="0.2">
      <c r="A10" s="238">
        <v>6</v>
      </c>
      <c r="B10" s="239" t="s">
        <v>2266</v>
      </c>
      <c r="C10" s="3">
        <v>165</v>
      </c>
      <c r="D10" s="3">
        <v>69</v>
      </c>
      <c r="E10" s="3">
        <v>2500</v>
      </c>
      <c r="F10" s="3">
        <v>700</v>
      </c>
      <c r="G10" s="3">
        <v>400</v>
      </c>
      <c r="H10" s="3"/>
      <c r="I10" s="3"/>
      <c r="J10" s="3"/>
      <c r="K10" s="3"/>
      <c r="L10" s="3">
        <v>5</v>
      </c>
      <c r="M10" s="3">
        <v>1</v>
      </c>
      <c r="N10" s="3">
        <v>6</v>
      </c>
      <c r="O10" s="3"/>
      <c r="P10" s="3"/>
      <c r="Q10" s="3"/>
      <c r="R10" s="3"/>
      <c r="S10" s="3"/>
      <c r="T10" s="3"/>
      <c r="U10" s="3"/>
      <c r="V10" s="3"/>
      <c r="W10" s="3"/>
      <c r="X10" s="3"/>
      <c r="Y10" s="3"/>
    </row>
    <row r="11" spans="1:25" x14ac:dyDescent="0.2">
      <c r="A11" s="238">
        <v>7</v>
      </c>
      <c r="B11" s="239" t="s">
        <v>2267</v>
      </c>
      <c r="C11" s="3">
        <v>185</v>
      </c>
      <c r="D11" s="3">
        <v>49</v>
      </c>
      <c r="E11" s="3">
        <v>2000</v>
      </c>
      <c r="F11" s="3"/>
      <c r="G11" s="3">
        <v>1000</v>
      </c>
      <c r="H11" s="3">
        <v>1</v>
      </c>
      <c r="I11" s="3"/>
      <c r="J11" s="3"/>
      <c r="K11" s="3"/>
      <c r="L11" s="3"/>
      <c r="M11" s="3"/>
      <c r="N11" s="3"/>
      <c r="O11" s="3">
        <v>1</v>
      </c>
      <c r="P11" s="3">
        <v>3</v>
      </c>
      <c r="Q11" s="3"/>
      <c r="R11" s="3"/>
      <c r="S11" s="3"/>
      <c r="T11" s="3"/>
      <c r="U11" s="3"/>
      <c r="V11" s="3"/>
      <c r="W11" s="3"/>
      <c r="X11" s="3"/>
      <c r="Y11" s="3"/>
    </row>
    <row r="12" spans="1:25" x14ac:dyDescent="0.2">
      <c r="A12" s="238">
        <v>8</v>
      </c>
      <c r="B12" s="239" t="s">
        <v>2268</v>
      </c>
      <c r="C12" s="3">
        <v>20</v>
      </c>
      <c r="D12" s="3">
        <v>50</v>
      </c>
      <c r="E12" s="3">
        <v>700</v>
      </c>
      <c r="F12" s="3"/>
      <c r="G12" s="702">
        <v>250</v>
      </c>
      <c r="H12" s="3"/>
      <c r="I12" s="3"/>
      <c r="J12" s="3"/>
      <c r="K12" s="3"/>
      <c r="L12" s="3"/>
      <c r="M12" s="3"/>
      <c r="N12" s="3"/>
      <c r="O12" s="3"/>
      <c r="P12" s="3"/>
      <c r="Q12" s="3">
        <v>200</v>
      </c>
      <c r="R12" s="3">
        <v>70</v>
      </c>
      <c r="S12" s="3">
        <v>150</v>
      </c>
      <c r="T12" s="3"/>
      <c r="U12" s="3"/>
      <c r="V12" s="3"/>
      <c r="W12" s="3"/>
      <c r="X12" s="3"/>
      <c r="Y12" s="3"/>
    </row>
    <row r="13" spans="1:25" x14ac:dyDescent="0.2">
      <c r="A13" s="240">
        <v>9</v>
      </c>
      <c r="B13" s="239" t="s">
        <v>2269</v>
      </c>
      <c r="C13" s="3">
        <v>5</v>
      </c>
      <c r="D13" s="3">
        <v>20</v>
      </c>
      <c r="E13" s="3">
        <v>300</v>
      </c>
      <c r="F13" s="3"/>
      <c r="G13" s="702"/>
      <c r="H13" s="3"/>
      <c r="I13" s="3"/>
      <c r="J13" s="3"/>
      <c r="K13" s="3"/>
      <c r="L13" s="3"/>
      <c r="M13" s="3"/>
      <c r="N13" s="3"/>
      <c r="O13" s="3"/>
      <c r="P13" s="3"/>
      <c r="Q13" s="3">
        <v>50</v>
      </c>
      <c r="R13" s="3">
        <v>20</v>
      </c>
      <c r="S13" s="3">
        <v>50</v>
      </c>
      <c r="T13" s="3"/>
      <c r="U13" s="3"/>
      <c r="V13" s="3"/>
      <c r="W13" s="3"/>
      <c r="X13" s="3"/>
      <c r="Y13" s="3"/>
    </row>
    <row r="14" spans="1:25" x14ac:dyDescent="0.2">
      <c r="A14" s="238">
        <v>10</v>
      </c>
      <c r="B14" s="239" t="s">
        <v>2270</v>
      </c>
      <c r="C14" s="3">
        <v>20</v>
      </c>
      <c r="D14" s="3">
        <v>40</v>
      </c>
      <c r="E14" s="3">
        <v>100</v>
      </c>
      <c r="F14" s="3"/>
      <c r="G14" s="3">
        <v>250</v>
      </c>
      <c r="H14" s="3"/>
      <c r="I14" s="3"/>
      <c r="J14" s="3"/>
      <c r="K14" s="3"/>
      <c r="L14" s="3"/>
      <c r="M14" s="3"/>
      <c r="N14" s="3"/>
      <c r="O14" s="3"/>
      <c r="P14" s="3"/>
      <c r="Q14" s="3">
        <v>100</v>
      </c>
      <c r="R14" s="3">
        <v>40</v>
      </c>
      <c r="S14" s="3">
        <v>80</v>
      </c>
      <c r="T14" s="3"/>
      <c r="U14" s="3"/>
      <c r="V14" s="3"/>
      <c r="W14" s="3"/>
      <c r="X14" s="3"/>
      <c r="Y14" s="3"/>
    </row>
    <row r="15" spans="1:25" x14ac:dyDescent="0.2">
      <c r="A15" s="240">
        <v>11</v>
      </c>
      <c r="B15" s="239" t="s">
        <v>2271</v>
      </c>
      <c r="C15" s="3">
        <v>159</v>
      </c>
      <c r="D15" s="3">
        <v>49</v>
      </c>
      <c r="E15" s="3">
        <v>2000</v>
      </c>
      <c r="F15" s="3"/>
      <c r="G15" s="3"/>
      <c r="H15" s="3"/>
      <c r="I15" s="3"/>
      <c r="J15" s="3"/>
      <c r="K15" s="3"/>
      <c r="L15" s="3"/>
      <c r="M15" s="3"/>
      <c r="N15" s="3"/>
      <c r="O15" s="702">
        <v>1</v>
      </c>
      <c r="P15" s="702">
        <v>3</v>
      </c>
      <c r="Q15" s="3"/>
      <c r="R15" s="3"/>
      <c r="S15" s="3"/>
      <c r="T15" s="3">
        <v>1</v>
      </c>
      <c r="U15" s="3"/>
      <c r="V15" s="3"/>
      <c r="W15" s="3"/>
      <c r="X15" s="3"/>
      <c r="Y15" s="3"/>
    </row>
    <row r="16" spans="1:25" x14ac:dyDescent="0.2">
      <c r="A16" s="240">
        <v>12</v>
      </c>
      <c r="B16" s="239" t="s">
        <v>2272</v>
      </c>
      <c r="C16" s="3">
        <v>50</v>
      </c>
      <c r="D16" s="3">
        <v>20</v>
      </c>
      <c r="E16" s="3">
        <v>500</v>
      </c>
      <c r="F16" s="3"/>
      <c r="G16" s="3"/>
      <c r="H16" s="3"/>
      <c r="I16" s="3"/>
      <c r="J16" s="3"/>
      <c r="K16" s="3"/>
      <c r="L16" s="3"/>
      <c r="M16" s="3"/>
      <c r="N16" s="3"/>
      <c r="O16" s="702"/>
      <c r="P16" s="702"/>
      <c r="Q16" s="3"/>
      <c r="R16" s="3"/>
      <c r="S16" s="3"/>
      <c r="T16" s="3"/>
      <c r="U16" s="3"/>
      <c r="V16" s="3"/>
      <c r="W16" s="3"/>
      <c r="X16" s="3"/>
      <c r="Y16" s="3"/>
    </row>
    <row r="17" spans="1:25" x14ac:dyDescent="0.2">
      <c r="A17" s="240">
        <v>13</v>
      </c>
      <c r="B17" s="239" t="s">
        <v>2273</v>
      </c>
      <c r="C17" s="3">
        <v>25</v>
      </c>
      <c r="D17" s="3">
        <v>15</v>
      </c>
      <c r="E17" s="3">
        <v>150</v>
      </c>
      <c r="F17" s="3"/>
      <c r="G17" s="3"/>
      <c r="H17" s="3"/>
      <c r="I17" s="3"/>
      <c r="J17" s="3"/>
      <c r="K17" s="3"/>
      <c r="L17" s="3"/>
      <c r="M17" s="3"/>
      <c r="N17" s="3"/>
      <c r="O17" s="3"/>
      <c r="P17" s="3"/>
      <c r="Q17" s="3">
        <v>30</v>
      </c>
      <c r="R17" s="3"/>
      <c r="S17" s="3"/>
      <c r="T17" s="3"/>
      <c r="U17" s="3">
        <v>50</v>
      </c>
      <c r="V17" s="3"/>
      <c r="W17" s="3"/>
      <c r="X17" s="3"/>
      <c r="Y17" s="3"/>
    </row>
    <row r="18" spans="1:25" x14ac:dyDescent="0.2">
      <c r="A18" s="240">
        <v>14</v>
      </c>
      <c r="B18" s="239" t="s">
        <v>2274</v>
      </c>
      <c r="C18" s="3">
        <v>35</v>
      </c>
      <c r="D18" s="3">
        <v>30</v>
      </c>
      <c r="E18" s="3">
        <v>300</v>
      </c>
      <c r="F18" s="3"/>
      <c r="G18" s="3"/>
      <c r="H18" s="3"/>
      <c r="I18" s="3"/>
      <c r="J18" s="3"/>
      <c r="K18" s="3"/>
      <c r="L18" s="3"/>
      <c r="M18" s="3"/>
      <c r="N18" s="3"/>
      <c r="O18" s="3"/>
      <c r="P18" s="3"/>
      <c r="Q18" s="3">
        <v>50</v>
      </c>
      <c r="R18" s="3"/>
      <c r="S18" s="3"/>
      <c r="T18" s="3"/>
      <c r="U18" s="3">
        <v>70</v>
      </c>
      <c r="V18" s="3"/>
      <c r="W18" s="3"/>
      <c r="X18" s="3"/>
      <c r="Y18" s="3"/>
    </row>
    <row r="19" spans="1:25" x14ac:dyDescent="0.2">
      <c r="A19" s="240">
        <v>15</v>
      </c>
      <c r="B19" s="239" t="s">
        <v>2275</v>
      </c>
      <c r="C19" s="3"/>
      <c r="D19" s="3"/>
      <c r="E19" s="3">
        <v>150</v>
      </c>
      <c r="F19" s="3"/>
      <c r="G19" s="3"/>
      <c r="H19" s="3"/>
      <c r="I19" s="3"/>
      <c r="J19" s="3"/>
      <c r="K19" s="3"/>
      <c r="L19" s="3"/>
      <c r="M19" s="3"/>
      <c r="N19" s="3"/>
      <c r="O19" s="3"/>
      <c r="P19" s="3"/>
      <c r="Q19" s="3">
        <v>20</v>
      </c>
      <c r="R19" s="3"/>
      <c r="S19" s="3"/>
      <c r="T19" s="3"/>
      <c r="U19" s="3">
        <v>30</v>
      </c>
      <c r="V19" s="3"/>
      <c r="W19" s="3"/>
      <c r="X19" s="3"/>
      <c r="Y19" s="3"/>
    </row>
    <row r="20" spans="1:25" x14ac:dyDescent="0.2">
      <c r="A20" s="240">
        <v>16</v>
      </c>
      <c r="B20" s="241" t="s">
        <v>2276</v>
      </c>
      <c r="C20" s="3"/>
      <c r="D20" s="3"/>
      <c r="E20" s="3">
        <v>250</v>
      </c>
      <c r="F20" s="3"/>
      <c r="G20" s="3"/>
      <c r="H20" s="3"/>
      <c r="I20" s="3"/>
      <c r="J20" s="3"/>
      <c r="K20" s="3"/>
      <c r="L20" s="3"/>
      <c r="M20" s="3"/>
      <c r="N20" s="3"/>
      <c r="O20" s="3"/>
      <c r="P20" s="3"/>
      <c r="Q20" s="3">
        <v>20</v>
      </c>
      <c r="R20" s="3"/>
      <c r="S20" s="3"/>
      <c r="T20" s="3"/>
      <c r="U20" s="3">
        <v>30</v>
      </c>
      <c r="V20" s="3"/>
      <c r="W20" s="3"/>
      <c r="X20" s="3"/>
      <c r="Y20" s="3"/>
    </row>
    <row r="21" spans="1:25" x14ac:dyDescent="0.2">
      <c r="A21" s="240">
        <v>17</v>
      </c>
      <c r="B21" s="241" t="s">
        <v>2277</v>
      </c>
      <c r="C21" s="3"/>
      <c r="D21" s="3"/>
      <c r="E21" s="3">
        <v>160</v>
      </c>
      <c r="F21" s="3"/>
      <c r="G21" s="3"/>
      <c r="H21" s="3"/>
      <c r="I21" s="3"/>
      <c r="J21" s="3"/>
      <c r="K21" s="3"/>
      <c r="L21" s="3"/>
      <c r="M21" s="3"/>
      <c r="N21" s="3"/>
      <c r="O21" s="3"/>
      <c r="P21" s="3"/>
      <c r="Q21" s="3">
        <v>30</v>
      </c>
      <c r="R21" s="3"/>
      <c r="S21" s="3"/>
      <c r="T21" s="3"/>
      <c r="U21" s="3">
        <v>30</v>
      </c>
      <c r="V21" s="3"/>
      <c r="W21" s="3"/>
      <c r="X21" s="3"/>
      <c r="Y21" s="3"/>
    </row>
    <row r="22" spans="1:25" x14ac:dyDescent="0.2">
      <c r="A22" s="240">
        <v>18</v>
      </c>
      <c r="B22" s="241" t="s">
        <v>2278</v>
      </c>
      <c r="C22" s="3"/>
      <c r="D22" s="3"/>
      <c r="E22" s="3">
        <v>150</v>
      </c>
      <c r="F22" s="3"/>
      <c r="G22" s="3"/>
      <c r="H22" s="3"/>
      <c r="I22" s="3"/>
      <c r="J22" s="3"/>
      <c r="K22" s="3"/>
      <c r="L22" s="3"/>
      <c r="M22" s="3"/>
      <c r="N22" s="3"/>
      <c r="O22" s="3"/>
      <c r="P22" s="3"/>
      <c r="Q22" s="3">
        <v>20</v>
      </c>
      <c r="R22" s="3"/>
      <c r="S22" s="3"/>
      <c r="T22" s="3"/>
      <c r="U22" s="3">
        <v>30</v>
      </c>
      <c r="V22" s="3"/>
      <c r="W22" s="3"/>
      <c r="X22" s="3"/>
      <c r="Y22" s="3"/>
    </row>
    <row r="23" spans="1:25" x14ac:dyDescent="0.2">
      <c r="A23" s="240">
        <v>19</v>
      </c>
      <c r="B23" s="241" t="s">
        <v>2279</v>
      </c>
      <c r="C23" s="3"/>
      <c r="D23" s="3"/>
      <c r="E23" s="3">
        <v>150</v>
      </c>
      <c r="F23" s="3"/>
      <c r="G23" s="3"/>
      <c r="H23" s="3"/>
      <c r="I23" s="3"/>
      <c r="J23" s="3"/>
      <c r="K23" s="3"/>
      <c r="L23" s="3"/>
      <c r="M23" s="3"/>
      <c r="N23" s="3"/>
      <c r="O23" s="3"/>
      <c r="P23" s="3"/>
      <c r="Q23" s="3">
        <v>20</v>
      </c>
      <c r="R23" s="3"/>
      <c r="S23" s="3"/>
      <c r="T23" s="3"/>
      <c r="U23" s="3">
        <v>30</v>
      </c>
      <c r="V23" s="3"/>
      <c r="W23" s="3"/>
      <c r="X23" s="3"/>
      <c r="Y23" s="3"/>
    </row>
    <row r="24" spans="1:25" x14ac:dyDescent="0.2">
      <c r="A24" s="240">
        <v>20</v>
      </c>
      <c r="B24" s="239" t="s">
        <v>2280</v>
      </c>
      <c r="C24" s="3"/>
      <c r="D24" s="3"/>
      <c r="E24" s="3">
        <v>100</v>
      </c>
      <c r="F24" s="3"/>
      <c r="G24" s="3"/>
      <c r="H24" s="3"/>
      <c r="I24" s="3"/>
      <c r="J24" s="3"/>
      <c r="K24" s="3"/>
      <c r="L24" s="3"/>
      <c r="M24" s="3"/>
      <c r="N24" s="3"/>
      <c r="O24" s="3"/>
      <c r="P24" s="3"/>
      <c r="Q24" s="3">
        <v>30</v>
      </c>
      <c r="R24" s="3"/>
      <c r="S24" s="3"/>
      <c r="T24" s="3"/>
      <c r="U24" s="3">
        <v>50</v>
      </c>
      <c r="V24" s="3"/>
      <c r="W24" s="3"/>
      <c r="X24" s="3"/>
      <c r="Y24" s="3"/>
    </row>
    <row r="25" spans="1:25" x14ac:dyDescent="0.2">
      <c r="A25" s="240">
        <v>21</v>
      </c>
      <c r="B25" s="239" t="s">
        <v>2281</v>
      </c>
      <c r="C25" s="3"/>
      <c r="D25" s="3"/>
      <c r="E25" s="3">
        <v>200</v>
      </c>
      <c r="F25" s="3">
        <v>30</v>
      </c>
      <c r="G25" s="3"/>
      <c r="H25" s="3"/>
      <c r="I25" s="3"/>
      <c r="J25" s="3"/>
      <c r="K25" s="3"/>
      <c r="L25" s="3"/>
      <c r="M25" s="3"/>
      <c r="N25" s="3"/>
      <c r="O25" s="3"/>
      <c r="P25" s="3"/>
      <c r="Q25" s="3"/>
      <c r="R25" s="3"/>
      <c r="S25" s="3">
        <v>200</v>
      </c>
      <c r="T25" s="3"/>
      <c r="U25" s="3"/>
      <c r="V25" s="3">
        <v>20</v>
      </c>
      <c r="W25" s="3">
        <v>10</v>
      </c>
      <c r="X25" s="3">
        <v>4</v>
      </c>
      <c r="Y25" s="3">
        <v>5</v>
      </c>
    </row>
    <row r="26" spans="1:25" x14ac:dyDescent="0.2">
      <c r="A26" s="240">
        <v>22</v>
      </c>
      <c r="B26" s="239" t="s">
        <v>2282</v>
      </c>
      <c r="C26" s="3"/>
      <c r="D26" s="3"/>
      <c r="E26" s="3">
        <v>200</v>
      </c>
      <c r="F26" s="3">
        <v>30</v>
      </c>
      <c r="G26" s="3"/>
      <c r="H26" s="3"/>
      <c r="I26" s="3"/>
      <c r="J26" s="3"/>
      <c r="K26" s="3"/>
      <c r="L26" s="3"/>
      <c r="M26" s="3"/>
      <c r="N26" s="3"/>
      <c r="O26" s="3"/>
      <c r="P26" s="3"/>
      <c r="Q26" s="3"/>
      <c r="R26" s="3"/>
      <c r="S26" s="3">
        <v>200</v>
      </c>
      <c r="T26" s="3"/>
      <c r="U26" s="3"/>
      <c r="V26" s="3">
        <v>20</v>
      </c>
      <c r="W26" s="3">
        <v>10</v>
      </c>
      <c r="X26" s="3">
        <v>4</v>
      </c>
      <c r="Y26" s="3">
        <v>5</v>
      </c>
    </row>
    <row r="27" spans="1:25" x14ac:dyDescent="0.2">
      <c r="A27" s="240">
        <v>23</v>
      </c>
      <c r="B27" s="239" t="s">
        <v>2283</v>
      </c>
      <c r="C27" s="3"/>
      <c r="D27" s="3"/>
      <c r="E27" s="3">
        <v>150</v>
      </c>
      <c r="F27" s="3">
        <v>20</v>
      </c>
      <c r="G27" s="3"/>
      <c r="H27" s="3"/>
      <c r="I27" s="3"/>
      <c r="J27" s="3"/>
      <c r="K27" s="3"/>
      <c r="L27" s="3"/>
      <c r="M27" s="3"/>
      <c r="N27" s="3"/>
      <c r="O27" s="3"/>
      <c r="P27" s="3"/>
      <c r="Q27" s="3"/>
      <c r="R27" s="3"/>
      <c r="S27" s="3">
        <v>150</v>
      </c>
      <c r="T27" s="3"/>
      <c r="U27" s="3"/>
      <c r="V27" s="3">
        <v>15</v>
      </c>
      <c r="W27" s="3">
        <v>10</v>
      </c>
      <c r="X27" s="3">
        <v>4</v>
      </c>
      <c r="Y27" s="3">
        <v>5</v>
      </c>
    </row>
    <row r="28" spans="1:25" x14ac:dyDescent="0.2">
      <c r="A28" s="240">
        <v>24</v>
      </c>
      <c r="B28" s="239" t="s">
        <v>2284</v>
      </c>
      <c r="C28" s="3"/>
      <c r="D28" s="3"/>
      <c r="E28" s="3">
        <v>200</v>
      </c>
      <c r="F28" s="3">
        <v>25</v>
      </c>
      <c r="G28" s="3"/>
      <c r="H28" s="3"/>
      <c r="I28" s="3"/>
      <c r="J28" s="3"/>
      <c r="K28" s="3"/>
      <c r="L28" s="3"/>
      <c r="M28" s="3"/>
      <c r="N28" s="3"/>
      <c r="O28" s="3"/>
      <c r="P28" s="3"/>
      <c r="Q28" s="3"/>
      <c r="R28" s="3"/>
      <c r="S28" s="3">
        <v>400</v>
      </c>
      <c r="T28" s="3"/>
      <c r="U28" s="3"/>
      <c r="V28" s="3">
        <v>20</v>
      </c>
      <c r="W28" s="3">
        <v>20</v>
      </c>
      <c r="X28" s="3">
        <v>5</v>
      </c>
      <c r="Y28" s="3">
        <v>5</v>
      </c>
    </row>
    <row r="29" spans="1:25" x14ac:dyDescent="0.2">
      <c r="A29" s="240">
        <v>25</v>
      </c>
      <c r="B29" s="239" t="s">
        <v>2285</v>
      </c>
      <c r="C29" s="3"/>
      <c r="D29" s="3"/>
      <c r="E29" s="3">
        <v>170</v>
      </c>
      <c r="F29" s="3">
        <v>25</v>
      </c>
      <c r="G29" s="3"/>
      <c r="H29" s="3"/>
      <c r="I29" s="3"/>
      <c r="J29" s="3"/>
      <c r="K29" s="3"/>
      <c r="L29" s="3"/>
      <c r="M29" s="3"/>
      <c r="N29" s="3"/>
      <c r="O29" s="3"/>
      <c r="P29" s="3"/>
      <c r="Q29" s="3"/>
      <c r="R29" s="3"/>
      <c r="S29" s="3">
        <v>170</v>
      </c>
      <c r="T29" s="3"/>
      <c r="U29" s="3"/>
      <c r="V29" s="3">
        <v>15</v>
      </c>
      <c r="W29" s="3">
        <v>15</v>
      </c>
      <c r="X29" s="3">
        <v>4</v>
      </c>
      <c r="Y29" s="3">
        <v>4</v>
      </c>
    </row>
    <row r="30" spans="1:25" x14ac:dyDescent="0.2">
      <c r="A30" s="240">
        <v>26</v>
      </c>
      <c r="B30" s="239" t="s">
        <v>2286</v>
      </c>
      <c r="C30" s="3">
        <v>149.1</v>
      </c>
      <c r="D30" s="3">
        <v>30</v>
      </c>
      <c r="E30" s="3">
        <v>2250</v>
      </c>
      <c r="F30" s="3">
        <v>700</v>
      </c>
      <c r="G30" s="702">
        <v>1000</v>
      </c>
      <c r="H30" s="3"/>
      <c r="I30" s="3"/>
      <c r="J30" s="3"/>
      <c r="K30" s="3"/>
      <c r="L30" s="3"/>
      <c r="M30" s="3"/>
      <c r="N30" s="3"/>
      <c r="O30" s="3"/>
      <c r="P30" s="702">
        <v>2</v>
      </c>
      <c r="Q30" s="3"/>
      <c r="R30" s="3"/>
      <c r="S30" s="3"/>
      <c r="T30" s="3"/>
      <c r="U30" s="3"/>
      <c r="V30" s="3"/>
      <c r="W30" s="3"/>
      <c r="X30" s="3"/>
      <c r="Y30" s="3"/>
    </row>
    <row r="31" spans="1:25" x14ac:dyDescent="0.2">
      <c r="A31" s="240">
        <v>27</v>
      </c>
      <c r="B31" s="239" t="s">
        <v>2287</v>
      </c>
      <c r="C31" s="3">
        <v>99.7</v>
      </c>
      <c r="D31" s="3">
        <v>100</v>
      </c>
      <c r="E31" s="3">
        <v>600</v>
      </c>
      <c r="F31" s="3">
        <v>700</v>
      </c>
      <c r="G31" s="702"/>
      <c r="H31" s="3"/>
      <c r="I31" s="3"/>
      <c r="J31" s="3"/>
      <c r="K31" s="3"/>
      <c r="L31" s="3"/>
      <c r="M31" s="3"/>
      <c r="N31" s="3"/>
      <c r="O31" s="3"/>
      <c r="P31" s="702"/>
      <c r="Q31" s="3"/>
      <c r="R31" s="3"/>
      <c r="S31" s="3"/>
      <c r="T31" s="3"/>
      <c r="U31" s="3"/>
      <c r="V31" s="3"/>
      <c r="W31" s="3"/>
      <c r="X31" s="3"/>
      <c r="Y31" s="3"/>
    </row>
    <row r="32" spans="1:25" x14ac:dyDescent="0.2">
      <c r="A32" s="240">
        <v>28</v>
      </c>
      <c r="B32" s="239" t="s">
        <v>2288</v>
      </c>
      <c r="C32" s="3">
        <v>50</v>
      </c>
      <c r="D32" s="3">
        <v>100</v>
      </c>
      <c r="E32" s="3">
        <v>1850</v>
      </c>
      <c r="F32" s="3">
        <v>700</v>
      </c>
      <c r="G32" s="702"/>
      <c r="H32" s="3"/>
      <c r="I32" s="3"/>
      <c r="J32" s="3"/>
      <c r="K32" s="3"/>
      <c r="L32" s="3"/>
      <c r="M32" s="3"/>
      <c r="N32" s="3"/>
      <c r="O32" s="3"/>
      <c r="P32" s="702"/>
      <c r="Q32" s="3"/>
      <c r="R32" s="3"/>
      <c r="S32" s="3"/>
      <c r="T32" s="3"/>
      <c r="U32" s="3"/>
      <c r="V32" s="3"/>
      <c r="W32" s="3"/>
      <c r="X32" s="3"/>
      <c r="Y32" s="3"/>
    </row>
    <row r="33" spans="1:25" x14ac:dyDescent="0.2">
      <c r="A33" s="240">
        <v>29</v>
      </c>
      <c r="B33" s="242" t="s">
        <v>173</v>
      </c>
      <c r="C33" s="1">
        <f t="shared" ref="C33:Y33" si="0">SUM(C5:C32)</f>
        <v>1987.8</v>
      </c>
      <c r="D33" s="1">
        <f t="shared" si="0"/>
        <v>1129</v>
      </c>
      <c r="E33" s="1">
        <f t="shared" si="0"/>
        <v>49778</v>
      </c>
      <c r="F33" s="1">
        <f t="shared" si="0"/>
        <v>6630</v>
      </c>
      <c r="G33" s="1">
        <f t="shared" si="0"/>
        <v>13400</v>
      </c>
      <c r="H33" s="1">
        <f t="shared" si="0"/>
        <v>9</v>
      </c>
      <c r="I33" s="1">
        <f t="shared" si="0"/>
        <v>3</v>
      </c>
      <c r="J33" s="1">
        <f t="shared" si="0"/>
        <v>1</v>
      </c>
      <c r="K33" s="1">
        <f t="shared" si="0"/>
        <v>1</v>
      </c>
      <c r="L33" s="1">
        <f t="shared" si="0"/>
        <v>5</v>
      </c>
      <c r="M33" s="1">
        <f t="shared" si="0"/>
        <v>1</v>
      </c>
      <c r="N33" s="1">
        <f t="shared" si="0"/>
        <v>6</v>
      </c>
      <c r="O33" s="1">
        <f t="shared" si="0"/>
        <v>2</v>
      </c>
      <c r="P33" s="1">
        <f t="shared" si="0"/>
        <v>8</v>
      </c>
      <c r="Q33" s="1">
        <f t="shared" si="0"/>
        <v>570</v>
      </c>
      <c r="R33" s="1">
        <f t="shared" si="0"/>
        <v>130</v>
      </c>
      <c r="S33" s="1">
        <f t="shared" si="0"/>
        <v>1400</v>
      </c>
      <c r="T33" s="1">
        <f t="shared" si="0"/>
        <v>1</v>
      </c>
      <c r="U33" s="1">
        <f t="shared" si="0"/>
        <v>320</v>
      </c>
      <c r="V33" s="1">
        <f t="shared" si="0"/>
        <v>90</v>
      </c>
      <c r="W33" s="1">
        <f t="shared" si="0"/>
        <v>65</v>
      </c>
      <c r="X33" s="1">
        <f t="shared" si="0"/>
        <v>21</v>
      </c>
      <c r="Y33" s="1">
        <f t="shared" si="0"/>
        <v>24</v>
      </c>
    </row>
  </sheetData>
  <mergeCells count="7">
    <mergeCell ref="G30:G32"/>
    <mergeCell ref="P30:P32"/>
    <mergeCell ref="A1:Y1"/>
    <mergeCell ref="A2:Y2"/>
    <mergeCell ref="G12:G13"/>
    <mergeCell ref="O15:O16"/>
    <mergeCell ref="P15:P16"/>
  </mergeCells>
  <pageMargins left="0.70866141732283472" right="0.39370078740157483" top="0.51181102362204722"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zoomScaleNormal="100" workbookViewId="0">
      <selection activeCell="A2" sqref="A2:H2"/>
    </sheetView>
  </sheetViews>
  <sheetFormatPr defaultRowHeight="14.25" x14ac:dyDescent="0.2"/>
  <cols>
    <col min="1" max="1" width="6.625" customWidth="1"/>
    <col min="2" max="2" width="40.125" customWidth="1"/>
    <col min="3" max="3" width="11.625" style="184" customWidth="1"/>
    <col min="4" max="4" width="15.25" customWidth="1"/>
    <col min="5" max="5" width="13" customWidth="1"/>
    <col min="6" max="6" width="12.375" customWidth="1"/>
    <col min="7" max="7" width="13" customWidth="1"/>
    <col min="8" max="8" width="12.875" customWidth="1"/>
  </cols>
  <sheetData>
    <row r="1" spans="1:25" ht="18.75" x14ac:dyDescent="0.2">
      <c r="A1" s="627" t="s">
        <v>3564</v>
      </c>
      <c r="B1" s="627"/>
      <c r="C1" s="627"/>
      <c r="D1" s="627"/>
      <c r="E1" s="627"/>
      <c r="F1" s="627"/>
      <c r="G1" s="627"/>
      <c r="H1" s="627"/>
    </row>
    <row r="2" spans="1:25" s="565" customFormat="1" ht="20.25" customHeight="1" x14ac:dyDescent="0.2">
      <c r="A2" s="626" t="s">
        <v>3568</v>
      </c>
      <c r="B2" s="626"/>
      <c r="C2" s="626"/>
      <c r="D2" s="626"/>
      <c r="E2" s="626"/>
      <c r="F2" s="626"/>
      <c r="G2" s="626"/>
      <c r="H2" s="626"/>
      <c r="I2" s="566"/>
      <c r="J2" s="566"/>
      <c r="K2" s="566"/>
      <c r="L2" s="566"/>
      <c r="M2" s="566"/>
      <c r="N2" s="566"/>
      <c r="O2" s="566"/>
      <c r="P2" s="566"/>
      <c r="Q2" s="566"/>
      <c r="R2" s="566"/>
      <c r="S2" s="566"/>
      <c r="T2" s="566"/>
      <c r="U2" s="566"/>
      <c r="V2" s="566"/>
      <c r="W2" s="566"/>
      <c r="X2" s="566"/>
      <c r="Y2" s="566"/>
    </row>
    <row r="3" spans="1:25" ht="15.75" x14ac:dyDescent="0.25">
      <c r="A3" s="362" t="s">
        <v>0</v>
      </c>
      <c r="B3" s="362" t="s">
        <v>189</v>
      </c>
      <c r="C3" s="559" t="s">
        <v>117</v>
      </c>
      <c r="D3" s="559" t="s">
        <v>262</v>
      </c>
      <c r="E3" s="559" t="s">
        <v>263</v>
      </c>
      <c r="F3" s="559" t="s">
        <v>264</v>
      </c>
      <c r="G3" s="559" t="s">
        <v>265</v>
      </c>
      <c r="H3" s="559" t="s">
        <v>173</v>
      </c>
    </row>
    <row r="4" spans="1:25" ht="15.75" x14ac:dyDescent="0.25">
      <c r="A4" s="309">
        <v>1</v>
      </c>
      <c r="B4" s="310" t="s">
        <v>190</v>
      </c>
      <c r="C4" s="311" t="s">
        <v>5</v>
      </c>
      <c r="D4" s="311">
        <v>500</v>
      </c>
      <c r="E4" s="311">
        <v>10</v>
      </c>
      <c r="F4" s="311">
        <v>200</v>
      </c>
      <c r="G4" s="311">
        <v>20000</v>
      </c>
      <c r="H4" s="311">
        <f>SUM(D4:G4)</f>
        <v>20710</v>
      </c>
    </row>
    <row r="5" spans="1:25" ht="18.75" x14ac:dyDescent="0.25">
      <c r="A5" s="309">
        <v>2</v>
      </c>
      <c r="B5" s="310" t="s">
        <v>191</v>
      </c>
      <c r="C5" s="311" t="s">
        <v>178</v>
      </c>
      <c r="D5" s="311">
        <v>50</v>
      </c>
      <c r="E5" s="311">
        <v>550</v>
      </c>
      <c r="F5" s="311">
        <v>150</v>
      </c>
      <c r="G5" s="311">
        <v>5000</v>
      </c>
      <c r="H5" s="311">
        <f t="shared" ref="H5:H68" si="0">SUM(D5:G5)</f>
        <v>5750</v>
      </c>
    </row>
    <row r="6" spans="1:25" ht="18.75" x14ac:dyDescent="0.25">
      <c r="A6" s="309">
        <v>3</v>
      </c>
      <c r="B6" s="310" t="s">
        <v>96</v>
      </c>
      <c r="C6" s="311" t="s">
        <v>178</v>
      </c>
      <c r="D6" s="311">
        <v>200</v>
      </c>
      <c r="E6" s="311">
        <v>500</v>
      </c>
      <c r="F6" s="311">
        <v>150</v>
      </c>
      <c r="G6" s="311">
        <v>8000</v>
      </c>
      <c r="H6" s="311">
        <f t="shared" si="0"/>
        <v>8850</v>
      </c>
    </row>
    <row r="7" spans="1:25" ht="15.75" x14ac:dyDescent="0.25">
      <c r="A7" s="309">
        <v>4</v>
      </c>
      <c r="B7" s="310" t="s">
        <v>192</v>
      </c>
      <c r="C7" s="311" t="s">
        <v>5</v>
      </c>
      <c r="D7" s="311">
        <v>2</v>
      </c>
      <c r="E7" s="311">
        <v>10</v>
      </c>
      <c r="F7" s="311">
        <v>2</v>
      </c>
      <c r="G7" s="311"/>
      <c r="H7" s="311">
        <f t="shared" si="0"/>
        <v>14</v>
      </c>
    </row>
    <row r="8" spans="1:25" ht="15.75" x14ac:dyDescent="0.25">
      <c r="A8" s="309">
        <v>5</v>
      </c>
      <c r="B8" s="310" t="s">
        <v>193</v>
      </c>
      <c r="C8" s="311" t="s">
        <v>5</v>
      </c>
      <c r="D8" s="311">
        <v>2</v>
      </c>
      <c r="E8" s="311">
        <v>10</v>
      </c>
      <c r="F8" s="311">
        <v>5</v>
      </c>
      <c r="G8" s="311"/>
      <c r="H8" s="311">
        <f t="shared" si="0"/>
        <v>17</v>
      </c>
    </row>
    <row r="9" spans="1:25" ht="15.75" x14ac:dyDescent="0.25">
      <c r="A9" s="309">
        <v>6</v>
      </c>
      <c r="B9" s="310" t="s">
        <v>194</v>
      </c>
      <c r="C9" s="311" t="s">
        <v>5</v>
      </c>
      <c r="D9" s="311">
        <v>2</v>
      </c>
      <c r="E9" s="311">
        <v>5</v>
      </c>
      <c r="F9" s="311">
        <v>2</v>
      </c>
      <c r="G9" s="311"/>
      <c r="H9" s="311">
        <f t="shared" si="0"/>
        <v>9</v>
      </c>
    </row>
    <row r="10" spans="1:25" ht="15.75" x14ac:dyDescent="0.25">
      <c r="A10" s="309">
        <v>7</v>
      </c>
      <c r="B10" s="310" t="s">
        <v>91</v>
      </c>
      <c r="C10" s="311" t="s">
        <v>5</v>
      </c>
      <c r="D10" s="311">
        <v>20</v>
      </c>
      <c r="E10" s="311">
        <v>10</v>
      </c>
      <c r="F10" s="311">
        <v>10</v>
      </c>
      <c r="G10" s="311"/>
      <c r="H10" s="311">
        <f t="shared" si="0"/>
        <v>40</v>
      </c>
    </row>
    <row r="11" spans="1:25" ht="15.75" x14ac:dyDescent="0.25">
      <c r="A11" s="309">
        <v>8</v>
      </c>
      <c r="B11" s="310" t="s">
        <v>19</v>
      </c>
      <c r="C11" s="311" t="s">
        <v>5</v>
      </c>
      <c r="D11" s="311">
        <v>10</v>
      </c>
      <c r="E11" s="311"/>
      <c r="F11" s="311">
        <v>10</v>
      </c>
      <c r="G11" s="311"/>
      <c r="H11" s="311">
        <f t="shared" si="0"/>
        <v>20</v>
      </c>
    </row>
    <row r="12" spans="1:25" ht="15.75" x14ac:dyDescent="0.25">
      <c r="A12" s="309">
        <v>9</v>
      </c>
      <c r="B12" s="310" t="s">
        <v>195</v>
      </c>
      <c r="C12" s="311" t="s">
        <v>5</v>
      </c>
      <c r="D12" s="311">
        <v>8</v>
      </c>
      <c r="E12" s="311"/>
      <c r="F12" s="311">
        <v>4</v>
      </c>
      <c r="G12" s="311"/>
      <c r="H12" s="311">
        <f t="shared" si="0"/>
        <v>12</v>
      </c>
    </row>
    <row r="13" spans="1:25" ht="15.75" x14ac:dyDescent="0.25">
      <c r="A13" s="309">
        <v>10</v>
      </c>
      <c r="B13" s="310" t="s">
        <v>196</v>
      </c>
      <c r="C13" s="311" t="s">
        <v>5</v>
      </c>
      <c r="D13" s="311">
        <v>2</v>
      </c>
      <c r="E13" s="311"/>
      <c r="F13" s="311">
        <v>2</v>
      </c>
      <c r="G13" s="311"/>
      <c r="H13" s="311">
        <f t="shared" si="0"/>
        <v>4</v>
      </c>
    </row>
    <row r="14" spans="1:25" ht="18.75" x14ac:dyDescent="0.25">
      <c r="A14" s="309">
        <v>11</v>
      </c>
      <c r="B14" s="310" t="s">
        <v>197</v>
      </c>
      <c r="C14" s="311" t="s">
        <v>178</v>
      </c>
      <c r="D14" s="311">
        <v>120</v>
      </c>
      <c r="E14" s="311">
        <v>500</v>
      </c>
      <c r="F14" s="311"/>
      <c r="G14" s="311"/>
      <c r="H14" s="311">
        <f t="shared" si="0"/>
        <v>620</v>
      </c>
    </row>
    <row r="15" spans="1:25" ht="18.75" x14ac:dyDescent="0.25">
      <c r="A15" s="309">
        <v>12</v>
      </c>
      <c r="B15" s="310" t="s">
        <v>198</v>
      </c>
      <c r="C15" s="311" t="s">
        <v>178</v>
      </c>
      <c r="D15" s="311">
        <v>100</v>
      </c>
      <c r="E15" s="311">
        <v>200</v>
      </c>
      <c r="F15" s="311"/>
      <c r="G15" s="311"/>
      <c r="H15" s="311">
        <f t="shared" si="0"/>
        <v>300</v>
      </c>
    </row>
    <row r="16" spans="1:25" ht="18.75" x14ac:dyDescent="0.25">
      <c r="A16" s="309">
        <v>13</v>
      </c>
      <c r="B16" s="310" t="s">
        <v>199</v>
      </c>
      <c r="C16" s="311" t="s">
        <v>178</v>
      </c>
      <c r="D16" s="311"/>
      <c r="E16" s="311"/>
      <c r="F16" s="311">
        <v>200</v>
      </c>
      <c r="G16" s="311">
        <v>15000</v>
      </c>
      <c r="H16" s="311">
        <f t="shared" si="0"/>
        <v>15200</v>
      </c>
    </row>
    <row r="17" spans="1:8" ht="15.75" x14ac:dyDescent="0.25">
      <c r="A17" s="309">
        <v>14</v>
      </c>
      <c r="B17" s="310" t="s">
        <v>200</v>
      </c>
      <c r="C17" s="311" t="s">
        <v>5</v>
      </c>
      <c r="D17" s="311">
        <v>100</v>
      </c>
      <c r="E17" s="311">
        <v>150</v>
      </c>
      <c r="F17" s="311"/>
      <c r="G17" s="311"/>
      <c r="H17" s="311">
        <f t="shared" si="0"/>
        <v>250</v>
      </c>
    </row>
    <row r="18" spans="1:8" ht="18.75" x14ac:dyDescent="0.25">
      <c r="A18" s="309">
        <v>15</v>
      </c>
      <c r="B18" s="310" t="s">
        <v>201</v>
      </c>
      <c r="C18" s="311" t="s">
        <v>3474</v>
      </c>
      <c r="D18" s="311">
        <v>1000</v>
      </c>
      <c r="E18" s="311">
        <v>900</v>
      </c>
      <c r="F18" s="311"/>
      <c r="G18" s="311"/>
      <c r="H18" s="311">
        <f t="shared" si="0"/>
        <v>1900</v>
      </c>
    </row>
    <row r="19" spans="1:8" ht="15.75" x14ac:dyDescent="0.25">
      <c r="A19" s="309">
        <v>16</v>
      </c>
      <c r="B19" s="310" t="s">
        <v>202</v>
      </c>
      <c r="C19" s="311" t="s">
        <v>49</v>
      </c>
      <c r="D19" s="311">
        <v>200</v>
      </c>
      <c r="E19" s="311"/>
      <c r="F19" s="311">
        <v>20</v>
      </c>
      <c r="G19" s="311"/>
      <c r="H19" s="311">
        <f t="shared" si="0"/>
        <v>220</v>
      </c>
    </row>
    <row r="20" spans="1:8" ht="15.75" x14ac:dyDescent="0.25">
      <c r="A20" s="309">
        <v>17</v>
      </c>
      <c r="B20" s="310" t="s">
        <v>203</v>
      </c>
      <c r="C20" s="311" t="s">
        <v>3</v>
      </c>
      <c r="D20" s="311">
        <v>2</v>
      </c>
      <c r="E20" s="311"/>
      <c r="F20" s="311">
        <v>5</v>
      </c>
      <c r="G20" s="311"/>
      <c r="H20" s="311">
        <f t="shared" si="0"/>
        <v>7</v>
      </c>
    </row>
    <row r="21" spans="1:8" ht="18.75" x14ac:dyDescent="0.25">
      <c r="A21" s="309">
        <v>18</v>
      </c>
      <c r="B21" s="310" t="s">
        <v>204</v>
      </c>
      <c r="C21" s="311" t="s">
        <v>188</v>
      </c>
      <c r="D21" s="311">
        <v>100</v>
      </c>
      <c r="E21" s="311">
        <v>200</v>
      </c>
      <c r="F21" s="311"/>
      <c r="G21" s="311"/>
      <c r="H21" s="311">
        <f t="shared" si="0"/>
        <v>300</v>
      </c>
    </row>
    <row r="22" spans="1:8" ht="15.75" x14ac:dyDescent="0.25">
      <c r="A22" s="309">
        <v>19</v>
      </c>
      <c r="B22" s="310" t="s">
        <v>205</v>
      </c>
      <c r="C22" s="311" t="s">
        <v>3</v>
      </c>
      <c r="D22" s="311"/>
      <c r="E22" s="311"/>
      <c r="F22" s="311">
        <v>7</v>
      </c>
      <c r="G22" s="311"/>
      <c r="H22" s="311">
        <f t="shared" si="0"/>
        <v>7</v>
      </c>
    </row>
    <row r="23" spans="1:8" ht="18.75" x14ac:dyDescent="0.25">
      <c r="A23" s="309">
        <v>20</v>
      </c>
      <c r="B23" s="310" t="s">
        <v>206</v>
      </c>
      <c r="C23" s="311" t="s">
        <v>188</v>
      </c>
      <c r="D23" s="311"/>
      <c r="E23" s="311"/>
      <c r="F23" s="311"/>
      <c r="G23" s="311">
        <v>20000</v>
      </c>
      <c r="H23" s="311">
        <f t="shared" si="0"/>
        <v>20000</v>
      </c>
    </row>
    <row r="24" spans="1:8" ht="15.75" x14ac:dyDescent="0.25">
      <c r="A24" s="309">
        <v>21</v>
      </c>
      <c r="B24" s="310" t="s">
        <v>207</v>
      </c>
      <c r="C24" s="311" t="s">
        <v>5</v>
      </c>
      <c r="D24" s="311"/>
      <c r="E24" s="311"/>
      <c r="F24" s="311">
        <v>10</v>
      </c>
      <c r="G24" s="311"/>
      <c r="H24" s="311">
        <f t="shared" si="0"/>
        <v>10</v>
      </c>
    </row>
    <row r="25" spans="1:8" ht="15.75" x14ac:dyDescent="0.25">
      <c r="A25" s="309">
        <v>22</v>
      </c>
      <c r="B25" s="310" t="s">
        <v>208</v>
      </c>
      <c r="C25" s="311" t="s">
        <v>5</v>
      </c>
      <c r="D25" s="311">
        <v>2</v>
      </c>
      <c r="E25" s="311"/>
      <c r="F25" s="311"/>
      <c r="G25" s="311"/>
      <c r="H25" s="311">
        <f t="shared" si="0"/>
        <v>2</v>
      </c>
    </row>
    <row r="26" spans="1:8" ht="15.75" x14ac:dyDescent="0.25">
      <c r="A26" s="309">
        <v>23</v>
      </c>
      <c r="B26" s="310" t="s">
        <v>209</v>
      </c>
      <c r="C26" s="311" t="s">
        <v>5</v>
      </c>
      <c r="D26" s="311">
        <v>2</v>
      </c>
      <c r="E26" s="311"/>
      <c r="F26" s="311"/>
      <c r="G26" s="311"/>
      <c r="H26" s="311">
        <f t="shared" si="0"/>
        <v>2</v>
      </c>
    </row>
    <row r="27" spans="1:8" ht="15.75" x14ac:dyDescent="0.25">
      <c r="A27" s="309">
        <v>24</v>
      </c>
      <c r="B27" s="310" t="s">
        <v>210</v>
      </c>
      <c r="C27" s="311" t="s">
        <v>259</v>
      </c>
      <c r="D27" s="311"/>
      <c r="E27" s="311"/>
      <c r="F27" s="311">
        <v>100</v>
      </c>
      <c r="G27" s="311"/>
      <c r="H27" s="311">
        <f t="shared" si="0"/>
        <v>100</v>
      </c>
    </row>
    <row r="28" spans="1:8" ht="15.75" x14ac:dyDescent="0.25">
      <c r="A28" s="309">
        <v>25</v>
      </c>
      <c r="B28" s="310" t="s">
        <v>211</v>
      </c>
      <c r="C28" s="311" t="s">
        <v>259</v>
      </c>
      <c r="D28" s="311"/>
      <c r="E28" s="311"/>
      <c r="F28" s="311">
        <v>100</v>
      </c>
      <c r="G28" s="311"/>
      <c r="H28" s="311">
        <f t="shared" si="0"/>
        <v>100</v>
      </c>
    </row>
    <row r="29" spans="1:8" ht="15.75" x14ac:dyDescent="0.25">
      <c r="A29" s="309">
        <v>26</v>
      </c>
      <c r="B29" s="12" t="s">
        <v>212</v>
      </c>
      <c r="C29" s="311" t="s">
        <v>259</v>
      </c>
      <c r="D29" s="311"/>
      <c r="E29" s="284">
        <v>135</v>
      </c>
      <c r="F29" s="311"/>
      <c r="G29" s="311"/>
      <c r="H29" s="311">
        <f t="shared" si="0"/>
        <v>135</v>
      </c>
    </row>
    <row r="30" spans="1:8" ht="15.75" x14ac:dyDescent="0.25">
      <c r="A30" s="309">
        <v>27</v>
      </c>
      <c r="B30" s="310" t="s">
        <v>213</v>
      </c>
      <c r="C30" s="311" t="s">
        <v>259</v>
      </c>
      <c r="D30" s="311"/>
      <c r="E30" s="311"/>
      <c r="F30" s="311">
        <v>120</v>
      </c>
      <c r="G30" s="311"/>
      <c r="H30" s="311">
        <f t="shared" si="0"/>
        <v>120</v>
      </c>
    </row>
    <row r="31" spans="1:8" ht="15.75" x14ac:dyDescent="0.25">
      <c r="A31" s="309">
        <v>28</v>
      </c>
      <c r="B31" s="310" t="s">
        <v>214</v>
      </c>
      <c r="C31" s="311" t="s">
        <v>259</v>
      </c>
      <c r="D31" s="311"/>
      <c r="E31" s="311"/>
      <c r="F31" s="311"/>
      <c r="G31" s="311">
        <v>5000</v>
      </c>
      <c r="H31" s="311">
        <f t="shared" si="0"/>
        <v>5000</v>
      </c>
    </row>
    <row r="32" spans="1:8" ht="15.75" x14ac:dyDescent="0.25">
      <c r="A32" s="309">
        <v>29</v>
      </c>
      <c r="B32" s="310" t="s">
        <v>215</v>
      </c>
      <c r="C32" s="311" t="s">
        <v>259</v>
      </c>
      <c r="D32" s="311">
        <v>100</v>
      </c>
      <c r="E32" s="311"/>
      <c r="F32" s="311"/>
      <c r="G32" s="311"/>
      <c r="H32" s="311">
        <f t="shared" si="0"/>
        <v>100</v>
      </c>
    </row>
    <row r="33" spans="1:8" ht="15.75" x14ac:dyDescent="0.25">
      <c r="A33" s="309">
        <v>30</v>
      </c>
      <c r="B33" s="310" t="s">
        <v>64</v>
      </c>
      <c r="C33" s="311" t="s">
        <v>5</v>
      </c>
      <c r="D33" s="311">
        <v>2</v>
      </c>
      <c r="E33" s="311"/>
      <c r="F33" s="311"/>
      <c r="G33" s="311"/>
      <c r="H33" s="311">
        <f t="shared" si="0"/>
        <v>2</v>
      </c>
    </row>
    <row r="34" spans="1:8" ht="15.75" x14ac:dyDescent="0.25">
      <c r="A34" s="309">
        <v>31</v>
      </c>
      <c r="B34" s="310" t="s">
        <v>216</v>
      </c>
      <c r="C34" s="311" t="s">
        <v>5</v>
      </c>
      <c r="D34" s="311"/>
      <c r="E34" s="311"/>
      <c r="F34" s="311">
        <v>10</v>
      </c>
      <c r="G34" s="311"/>
      <c r="H34" s="311">
        <f t="shared" si="0"/>
        <v>10</v>
      </c>
    </row>
    <row r="35" spans="1:8" ht="15.75" x14ac:dyDescent="0.25">
      <c r="A35" s="309">
        <v>32</v>
      </c>
      <c r="B35" s="310" t="s">
        <v>167</v>
      </c>
      <c r="C35" s="311" t="s">
        <v>49</v>
      </c>
      <c r="D35" s="311">
        <v>100</v>
      </c>
      <c r="E35" s="311"/>
      <c r="F35" s="311"/>
      <c r="G35" s="311"/>
      <c r="H35" s="311">
        <f t="shared" si="0"/>
        <v>100</v>
      </c>
    </row>
    <row r="36" spans="1:8" ht="15.75" x14ac:dyDescent="0.25">
      <c r="A36" s="309">
        <v>33</v>
      </c>
      <c r="B36" s="12" t="s">
        <v>217</v>
      </c>
      <c r="C36" s="284" t="s">
        <v>50</v>
      </c>
      <c r="D36" s="311"/>
      <c r="E36" s="284">
        <v>30</v>
      </c>
      <c r="F36" s="311"/>
      <c r="G36" s="311"/>
      <c r="H36" s="311">
        <f t="shared" si="0"/>
        <v>30</v>
      </c>
    </row>
    <row r="37" spans="1:8" ht="15.75" x14ac:dyDescent="0.25">
      <c r="A37" s="309">
        <v>34</v>
      </c>
      <c r="B37" s="310" t="s">
        <v>218</v>
      </c>
      <c r="C37" s="311" t="s">
        <v>50</v>
      </c>
      <c r="D37" s="311"/>
      <c r="E37" s="311"/>
      <c r="F37" s="311">
        <v>10</v>
      </c>
      <c r="G37" s="311"/>
      <c r="H37" s="311">
        <f t="shared" si="0"/>
        <v>10</v>
      </c>
    </row>
    <row r="38" spans="1:8" ht="15.75" x14ac:dyDescent="0.25">
      <c r="A38" s="309">
        <v>35</v>
      </c>
      <c r="B38" s="310" t="s">
        <v>219</v>
      </c>
      <c r="C38" s="311" t="s">
        <v>50</v>
      </c>
      <c r="D38" s="311">
        <v>10</v>
      </c>
      <c r="E38" s="311"/>
      <c r="F38" s="311"/>
      <c r="G38" s="311"/>
      <c r="H38" s="311">
        <f t="shared" si="0"/>
        <v>10</v>
      </c>
    </row>
    <row r="39" spans="1:8" ht="15.75" x14ac:dyDescent="0.25">
      <c r="A39" s="309">
        <v>36</v>
      </c>
      <c r="B39" s="310" t="s">
        <v>220</v>
      </c>
      <c r="C39" s="311" t="s">
        <v>50</v>
      </c>
      <c r="D39" s="311">
        <v>5</v>
      </c>
      <c r="E39" s="311"/>
      <c r="F39" s="311"/>
      <c r="G39" s="311"/>
      <c r="H39" s="311">
        <f t="shared" si="0"/>
        <v>5</v>
      </c>
    </row>
    <row r="40" spans="1:8" ht="15.75" x14ac:dyDescent="0.25">
      <c r="A40" s="309">
        <v>37</v>
      </c>
      <c r="B40" s="6" t="s">
        <v>221</v>
      </c>
      <c r="C40" s="284" t="s">
        <v>172</v>
      </c>
      <c r="D40" s="311"/>
      <c r="E40" s="284">
        <v>50</v>
      </c>
      <c r="F40" s="311"/>
      <c r="G40" s="311"/>
      <c r="H40" s="311">
        <f t="shared" si="0"/>
        <v>50</v>
      </c>
    </row>
    <row r="41" spans="1:8" ht="15.75" x14ac:dyDescent="0.25">
      <c r="A41" s="309">
        <v>38</v>
      </c>
      <c r="B41" s="12" t="s">
        <v>222</v>
      </c>
      <c r="C41" s="284" t="s">
        <v>260</v>
      </c>
      <c r="D41" s="311"/>
      <c r="E41" s="284">
        <v>100</v>
      </c>
      <c r="F41" s="311"/>
      <c r="G41" s="311"/>
      <c r="H41" s="311">
        <f t="shared" si="0"/>
        <v>100</v>
      </c>
    </row>
    <row r="42" spans="1:8" ht="15.75" x14ac:dyDescent="0.25">
      <c r="A42" s="309">
        <v>39</v>
      </c>
      <c r="B42" s="310" t="s">
        <v>223</v>
      </c>
      <c r="C42" s="311" t="s">
        <v>5</v>
      </c>
      <c r="D42" s="311">
        <v>5</v>
      </c>
      <c r="E42" s="311"/>
      <c r="F42" s="311"/>
      <c r="G42" s="311"/>
      <c r="H42" s="311">
        <f t="shared" si="0"/>
        <v>5</v>
      </c>
    </row>
    <row r="43" spans="1:8" ht="15.75" x14ac:dyDescent="0.25">
      <c r="A43" s="309">
        <v>40</v>
      </c>
      <c r="B43" s="310" t="s">
        <v>224</v>
      </c>
      <c r="C43" s="311" t="s">
        <v>50</v>
      </c>
      <c r="D43" s="311"/>
      <c r="E43" s="311"/>
      <c r="F43" s="311">
        <v>1</v>
      </c>
      <c r="G43" s="311"/>
      <c r="H43" s="311">
        <f t="shared" si="0"/>
        <v>1</v>
      </c>
    </row>
    <row r="44" spans="1:8" ht="15.75" x14ac:dyDescent="0.25">
      <c r="A44" s="309">
        <v>41</v>
      </c>
      <c r="B44" s="310" t="s">
        <v>225</v>
      </c>
      <c r="C44" s="311" t="s">
        <v>51</v>
      </c>
      <c r="D44" s="311">
        <v>40</v>
      </c>
      <c r="E44" s="311"/>
      <c r="F44" s="311"/>
      <c r="G44" s="311"/>
      <c r="H44" s="311">
        <f t="shared" si="0"/>
        <v>40</v>
      </c>
    </row>
    <row r="45" spans="1:8" ht="15.75" x14ac:dyDescent="0.25">
      <c r="A45" s="309">
        <v>42</v>
      </c>
      <c r="B45" s="310" t="s">
        <v>226</v>
      </c>
      <c r="C45" s="311" t="s">
        <v>5</v>
      </c>
      <c r="D45" s="311">
        <v>2</v>
      </c>
      <c r="E45" s="311"/>
      <c r="F45" s="311"/>
      <c r="G45" s="311"/>
      <c r="H45" s="311">
        <f t="shared" si="0"/>
        <v>2</v>
      </c>
    </row>
    <row r="46" spans="1:8" ht="15.75" x14ac:dyDescent="0.25">
      <c r="A46" s="309">
        <v>43</v>
      </c>
      <c r="B46" s="310" t="s">
        <v>227</v>
      </c>
      <c r="C46" s="311" t="s">
        <v>5</v>
      </c>
      <c r="D46" s="311">
        <v>2</v>
      </c>
      <c r="E46" s="311"/>
      <c r="F46" s="311"/>
      <c r="G46" s="311"/>
      <c r="H46" s="311">
        <f t="shared" si="0"/>
        <v>2</v>
      </c>
    </row>
    <row r="47" spans="1:8" ht="18.75" x14ac:dyDescent="0.25">
      <c r="A47" s="309">
        <v>44</v>
      </c>
      <c r="B47" s="310" t="s">
        <v>228</v>
      </c>
      <c r="C47" s="311" t="s">
        <v>188</v>
      </c>
      <c r="D47" s="311"/>
      <c r="E47" s="311"/>
      <c r="F47" s="311">
        <v>100</v>
      </c>
      <c r="G47" s="311"/>
      <c r="H47" s="311">
        <f t="shared" si="0"/>
        <v>100</v>
      </c>
    </row>
    <row r="48" spans="1:8" ht="15.75" x14ac:dyDescent="0.25">
      <c r="A48" s="309">
        <v>45</v>
      </c>
      <c r="B48" s="310" t="s">
        <v>229</v>
      </c>
      <c r="C48" s="311" t="s">
        <v>5</v>
      </c>
      <c r="D48" s="311"/>
      <c r="E48" s="311"/>
      <c r="F48" s="311"/>
      <c r="G48" s="311">
        <v>2</v>
      </c>
      <c r="H48" s="311">
        <f t="shared" si="0"/>
        <v>2</v>
      </c>
    </row>
    <row r="49" spans="1:8" ht="18.75" x14ac:dyDescent="0.25">
      <c r="A49" s="309">
        <v>46</v>
      </c>
      <c r="B49" s="310" t="s">
        <v>3475</v>
      </c>
      <c r="C49" s="311" t="s">
        <v>5</v>
      </c>
      <c r="D49" s="311"/>
      <c r="E49" s="311"/>
      <c r="F49" s="311">
        <v>1</v>
      </c>
      <c r="G49" s="311"/>
      <c r="H49" s="311">
        <f t="shared" si="0"/>
        <v>1</v>
      </c>
    </row>
    <row r="50" spans="1:8" ht="15.75" x14ac:dyDescent="0.25">
      <c r="A50" s="309">
        <v>47</v>
      </c>
      <c r="B50" s="310" t="s">
        <v>230</v>
      </c>
      <c r="C50" s="311" t="s">
        <v>3</v>
      </c>
      <c r="D50" s="311"/>
      <c r="E50" s="311"/>
      <c r="F50" s="311"/>
      <c r="G50" s="311">
        <v>3</v>
      </c>
      <c r="H50" s="311">
        <f t="shared" si="0"/>
        <v>3</v>
      </c>
    </row>
    <row r="51" spans="1:8" ht="15.75" x14ac:dyDescent="0.25">
      <c r="A51" s="309">
        <v>48</v>
      </c>
      <c r="B51" s="310" t="s">
        <v>231</v>
      </c>
      <c r="C51" s="311" t="s">
        <v>3</v>
      </c>
      <c r="D51" s="311"/>
      <c r="E51" s="311"/>
      <c r="F51" s="311"/>
      <c r="G51" s="311">
        <v>5</v>
      </c>
      <c r="H51" s="311">
        <f t="shared" si="0"/>
        <v>5</v>
      </c>
    </row>
    <row r="52" spans="1:8" ht="18.75" x14ac:dyDescent="0.25">
      <c r="A52" s="309">
        <v>49</v>
      </c>
      <c r="B52" s="310" t="s">
        <v>3476</v>
      </c>
      <c r="C52" s="311" t="s">
        <v>3</v>
      </c>
      <c r="D52" s="311"/>
      <c r="E52" s="311"/>
      <c r="F52" s="311">
        <v>1</v>
      </c>
      <c r="G52" s="311"/>
      <c r="H52" s="311">
        <f t="shared" si="0"/>
        <v>1</v>
      </c>
    </row>
    <row r="53" spans="1:8" ht="18.75" x14ac:dyDescent="0.25">
      <c r="A53" s="309">
        <v>50</v>
      </c>
      <c r="B53" s="12" t="s">
        <v>3477</v>
      </c>
      <c r="C53" s="284" t="s">
        <v>3</v>
      </c>
      <c r="D53" s="311"/>
      <c r="E53" s="284">
        <v>1</v>
      </c>
      <c r="F53" s="311"/>
      <c r="G53" s="311"/>
      <c r="H53" s="311">
        <f t="shared" si="0"/>
        <v>1</v>
      </c>
    </row>
    <row r="54" spans="1:8" ht="15.75" x14ac:dyDescent="0.25">
      <c r="A54" s="309">
        <v>51</v>
      </c>
      <c r="B54" s="6" t="s">
        <v>232</v>
      </c>
      <c r="C54" s="284" t="s">
        <v>51</v>
      </c>
      <c r="D54" s="311"/>
      <c r="E54" s="284">
        <v>1</v>
      </c>
      <c r="F54" s="311"/>
      <c r="G54" s="311"/>
      <c r="H54" s="311">
        <f t="shared" si="0"/>
        <v>1</v>
      </c>
    </row>
    <row r="55" spans="1:8" ht="15.75" x14ac:dyDescent="0.25">
      <c r="A55" s="309">
        <v>52</v>
      </c>
      <c r="B55" s="310" t="s">
        <v>233</v>
      </c>
      <c r="C55" s="311" t="s">
        <v>5</v>
      </c>
      <c r="D55" s="311"/>
      <c r="E55" s="311"/>
      <c r="F55" s="311">
        <v>1</v>
      </c>
      <c r="G55" s="311"/>
      <c r="H55" s="311">
        <f t="shared" si="0"/>
        <v>1</v>
      </c>
    </row>
    <row r="56" spans="1:8" ht="15.75" x14ac:dyDescent="0.25">
      <c r="A56" s="309">
        <v>53</v>
      </c>
      <c r="B56" s="310" t="s">
        <v>74</v>
      </c>
      <c r="C56" s="311" t="s">
        <v>5</v>
      </c>
      <c r="D56" s="311"/>
      <c r="E56" s="311"/>
      <c r="F56" s="311"/>
      <c r="G56" s="311">
        <v>2</v>
      </c>
      <c r="H56" s="311">
        <f t="shared" si="0"/>
        <v>2</v>
      </c>
    </row>
    <row r="57" spans="1:8" ht="15.75" x14ac:dyDescent="0.25">
      <c r="A57" s="309">
        <v>54</v>
      </c>
      <c r="B57" s="310" t="s">
        <v>234</v>
      </c>
      <c r="C57" s="311" t="s">
        <v>5</v>
      </c>
      <c r="D57" s="311"/>
      <c r="E57" s="311"/>
      <c r="F57" s="311">
        <v>1</v>
      </c>
      <c r="G57" s="311"/>
      <c r="H57" s="311">
        <f t="shared" si="0"/>
        <v>1</v>
      </c>
    </row>
    <row r="58" spans="1:8" ht="15.75" x14ac:dyDescent="0.25">
      <c r="A58" s="309">
        <v>55</v>
      </c>
      <c r="B58" s="310" t="s">
        <v>147</v>
      </c>
      <c r="C58" s="311" t="s">
        <v>3</v>
      </c>
      <c r="D58" s="311"/>
      <c r="E58" s="311"/>
      <c r="F58" s="311"/>
      <c r="G58" s="311">
        <v>4</v>
      </c>
      <c r="H58" s="311">
        <f t="shared" si="0"/>
        <v>4</v>
      </c>
    </row>
    <row r="59" spans="1:8" ht="15.75" x14ac:dyDescent="0.25">
      <c r="A59" s="309">
        <v>56</v>
      </c>
      <c r="B59" s="310" t="s">
        <v>235</v>
      </c>
      <c r="C59" s="311" t="s">
        <v>3</v>
      </c>
      <c r="D59" s="311"/>
      <c r="E59" s="311"/>
      <c r="F59" s="311"/>
      <c r="G59" s="311">
        <v>5</v>
      </c>
      <c r="H59" s="311">
        <f t="shared" si="0"/>
        <v>5</v>
      </c>
    </row>
    <row r="60" spans="1:8" ht="15.75" x14ac:dyDescent="0.25">
      <c r="A60" s="309">
        <v>57</v>
      </c>
      <c r="B60" s="310" t="s">
        <v>236</v>
      </c>
      <c r="C60" s="311" t="s">
        <v>49</v>
      </c>
      <c r="D60" s="311">
        <v>10</v>
      </c>
      <c r="E60" s="311"/>
      <c r="F60" s="311"/>
      <c r="G60" s="311"/>
      <c r="H60" s="311">
        <f t="shared" si="0"/>
        <v>10</v>
      </c>
    </row>
    <row r="61" spans="1:8" ht="15.75" x14ac:dyDescent="0.25">
      <c r="A61" s="309">
        <v>58</v>
      </c>
      <c r="B61" s="310" t="s">
        <v>237</v>
      </c>
      <c r="C61" s="311" t="s">
        <v>3</v>
      </c>
      <c r="D61" s="311"/>
      <c r="E61" s="311"/>
      <c r="F61" s="311"/>
      <c r="G61" s="311">
        <v>14</v>
      </c>
      <c r="H61" s="311">
        <f t="shared" si="0"/>
        <v>14</v>
      </c>
    </row>
    <row r="62" spans="1:8" ht="15.75" x14ac:dyDescent="0.25">
      <c r="A62" s="309">
        <v>59</v>
      </c>
      <c r="B62" s="310" t="s">
        <v>238</v>
      </c>
      <c r="C62" s="311" t="s">
        <v>3</v>
      </c>
      <c r="D62" s="311"/>
      <c r="E62" s="311"/>
      <c r="F62" s="311">
        <v>1</v>
      </c>
      <c r="G62" s="311"/>
      <c r="H62" s="311">
        <f t="shared" si="0"/>
        <v>1</v>
      </c>
    </row>
    <row r="63" spans="1:8" ht="15.75" x14ac:dyDescent="0.25">
      <c r="A63" s="309">
        <v>60</v>
      </c>
      <c r="B63" s="310" t="s">
        <v>239</v>
      </c>
      <c r="C63" s="311" t="s">
        <v>3</v>
      </c>
      <c r="D63" s="311"/>
      <c r="E63" s="311"/>
      <c r="F63" s="311"/>
      <c r="G63" s="311">
        <v>3</v>
      </c>
      <c r="H63" s="311">
        <f t="shared" si="0"/>
        <v>3</v>
      </c>
    </row>
    <row r="64" spans="1:8" ht="15.75" x14ac:dyDescent="0.25">
      <c r="A64" s="309">
        <v>61</v>
      </c>
      <c r="B64" s="12" t="s">
        <v>240</v>
      </c>
      <c r="C64" s="284" t="s">
        <v>3</v>
      </c>
      <c r="D64" s="311"/>
      <c r="E64" s="284">
        <v>3</v>
      </c>
      <c r="F64" s="311"/>
      <c r="G64" s="311"/>
      <c r="H64" s="311">
        <f t="shared" si="0"/>
        <v>3</v>
      </c>
    </row>
    <row r="65" spans="1:8" ht="15.75" x14ac:dyDescent="0.25">
      <c r="A65" s="309">
        <v>62</v>
      </c>
      <c r="B65" s="6" t="s">
        <v>241</v>
      </c>
      <c r="C65" s="284" t="s">
        <v>5</v>
      </c>
      <c r="D65" s="311"/>
      <c r="E65" s="284">
        <v>1</v>
      </c>
      <c r="F65" s="311"/>
      <c r="G65" s="311"/>
      <c r="H65" s="311">
        <f t="shared" si="0"/>
        <v>1</v>
      </c>
    </row>
    <row r="66" spans="1:8" ht="15.75" x14ac:dyDescent="0.25">
      <c r="A66" s="309">
        <v>63</v>
      </c>
      <c r="B66" s="6" t="s">
        <v>242</v>
      </c>
      <c r="C66" s="284" t="s">
        <v>50</v>
      </c>
      <c r="D66" s="311"/>
      <c r="E66" s="284">
        <v>10</v>
      </c>
      <c r="F66" s="311"/>
      <c r="G66" s="311"/>
      <c r="H66" s="311">
        <f t="shared" si="0"/>
        <v>10</v>
      </c>
    </row>
    <row r="67" spans="1:8" ht="15.75" x14ac:dyDescent="0.25">
      <c r="A67" s="309">
        <v>64</v>
      </c>
      <c r="B67" s="310" t="s">
        <v>243</v>
      </c>
      <c r="C67" s="311" t="s">
        <v>5</v>
      </c>
      <c r="D67" s="311"/>
      <c r="E67" s="311"/>
      <c r="F67" s="311">
        <v>60</v>
      </c>
      <c r="G67" s="311"/>
      <c r="H67" s="311">
        <f t="shared" si="0"/>
        <v>60</v>
      </c>
    </row>
    <row r="68" spans="1:8" ht="15.75" x14ac:dyDescent="0.25">
      <c r="A68" s="309">
        <v>65</v>
      </c>
      <c r="B68" s="6" t="s">
        <v>244</v>
      </c>
      <c r="C68" s="284" t="s">
        <v>172</v>
      </c>
      <c r="D68" s="311"/>
      <c r="E68" s="284">
        <v>5</v>
      </c>
      <c r="F68" s="311"/>
      <c r="G68" s="311"/>
      <c r="H68" s="311">
        <f t="shared" si="0"/>
        <v>5</v>
      </c>
    </row>
    <row r="69" spans="1:8" ht="18.75" x14ac:dyDescent="0.25">
      <c r="A69" s="309">
        <v>66</v>
      </c>
      <c r="B69" s="6" t="s">
        <v>245</v>
      </c>
      <c r="C69" s="284" t="s">
        <v>188</v>
      </c>
      <c r="D69" s="311"/>
      <c r="E69" s="284">
        <v>2</v>
      </c>
      <c r="F69" s="311"/>
      <c r="G69" s="311"/>
      <c r="H69" s="311">
        <f t="shared" ref="H69:H82" si="1">SUM(D69:G69)</f>
        <v>2</v>
      </c>
    </row>
    <row r="70" spans="1:8" ht="15.75" x14ac:dyDescent="0.25">
      <c r="A70" s="309">
        <v>67</v>
      </c>
      <c r="B70" s="310" t="s">
        <v>246</v>
      </c>
      <c r="C70" s="311" t="s">
        <v>5</v>
      </c>
      <c r="D70" s="311">
        <v>1</v>
      </c>
      <c r="E70" s="311"/>
      <c r="F70" s="311"/>
      <c r="G70" s="311"/>
      <c r="H70" s="311">
        <f t="shared" si="1"/>
        <v>1</v>
      </c>
    </row>
    <row r="71" spans="1:8" ht="15.75" x14ac:dyDescent="0.25">
      <c r="A71" s="309">
        <v>68</v>
      </c>
      <c r="B71" s="310" t="s">
        <v>247</v>
      </c>
      <c r="C71" s="311" t="s">
        <v>5</v>
      </c>
      <c r="D71" s="311">
        <v>1</v>
      </c>
      <c r="E71" s="311"/>
      <c r="F71" s="311"/>
      <c r="G71" s="311"/>
      <c r="H71" s="311">
        <f t="shared" si="1"/>
        <v>1</v>
      </c>
    </row>
    <row r="72" spans="1:8" ht="15.75" x14ac:dyDescent="0.25">
      <c r="A72" s="309">
        <v>69</v>
      </c>
      <c r="B72" s="310" t="s">
        <v>248</v>
      </c>
      <c r="C72" s="311" t="s">
        <v>5</v>
      </c>
      <c r="D72" s="311">
        <v>1</v>
      </c>
      <c r="E72" s="311"/>
      <c r="F72" s="311"/>
      <c r="G72" s="311"/>
      <c r="H72" s="311">
        <f t="shared" si="1"/>
        <v>1</v>
      </c>
    </row>
    <row r="73" spans="1:8" ht="15.75" x14ac:dyDescent="0.25">
      <c r="A73" s="309">
        <v>70</v>
      </c>
      <c r="B73" s="310" t="s">
        <v>249</v>
      </c>
      <c r="C73" s="311" t="s">
        <v>261</v>
      </c>
      <c r="D73" s="311">
        <v>40</v>
      </c>
      <c r="E73" s="311"/>
      <c r="F73" s="311"/>
      <c r="G73" s="311"/>
      <c r="H73" s="311">
        <f t="shared" si="1"/>
        <v>40</v>
      </c>
    </row>
    <row r="74" spans="1:8" ht="15.75" x14ac:dyDescent="0.25">
      <c r="A74" s="309">
        <v>71</v>
      </c>
      <c r="B74" s="12" t="s">
        <v>250</v>
      </c>
      <c r="C74" s="284" t="s">
        <v>3</v>
      </c>
      <c r="D74" s="311"/>
      <c r="E74" s="284">
        <v>1</v>
      </c>
      <c r="F74" s="311"/>
      <c r="G74" s="311"/>
      <c r="H74" s="311">
        <f t="shared" si="1"/>
        <v>1</v>
      </c>
    </row>
    <row r="75" spans="1:8" ht="15.75" x14ac:dyDescent="0.25">
      <c r="A75" s="309">
        <v>72</v>
      </c>
      <c r="B75" s="12" t="s">
        <v>251</v>
      </c>
      <c r="C75" s="284" t="s">
        <v>3</v>
      </c>
      <c r="D75" s="311"/>
      <c r="E75" s="284">
        <v>1</v>
      </c>
      <c r="F75" s="311"/>
      <c r="G75" s="311"/>
      <c r="H75" s="311">
        <f t="shared" si="1"/>
        <v>1</v>
      </c>
    </row>
    <row r="76" spans="1:8" ht="15.75" x14ac:dyDescent="0.25">
      <c r="A76" s="309">
        <v>73</v>
      </c>
      <c r="B76" s="12" t="s">
        <v>252</v>
      </c>
      <c r="C76" s="284" t="s">
        <v>3</v>
      </c>
      <c r="D76" s="311"/>
      <c r="E76" s="284">
        <v>1</v>
      </c>
      <c r="F76" s="311"/>
      <c r="G76" s="311"/>
      <c r="H76" s="311">
        <f t="shared" si="1"/>
        <v>1</v>
      </c>
    </row>
    <row r="77" spans="1:8" ht="15.75" x14ac:dyDescent="0.25">
      <c r="A77" s="309">
        <v>74</v>
      </c>
      <c r="B77" s="12" t="s">
        <v>253</v>
      </c>
      <c r="C77" s="284" t="s">
        <v>3</v>
      </c>
      <c r="D77" s="311"/>
      <c r="E77" s="284">
        <v>1</v>
      </c>
      <c r="F77" s="311"/>
      <c r="G77" s="311"/>
      <c r="H77" s="311">
        <f t="shared" si="1"/>
        <v>1</v>
      </c>
    </row>
    <row r="78" spans="1:8" ht="15.75" x14ac:dyDescent="0.25">
      <c r="A78" s="309">
        <v>75</v>
      </c>
      <c r="B78" s="310" t="s">
        <v>254</v>
      </c>
      <c r="C78" s="311" t="s">
        <v>3</v>
      </c>
      <c r="D78" s="311"/>
      <c r="E78" s="311"/>
      <c r="F78" s="311">
        <v>1</v>
      </c>
      <c r="G78" s="311"/>
      <c r="H78" s="311">
        <f t="shared" si="1"/>
        <v>1</v>
      </c>
    </row>
    <row r="79" spans="1:8" ht="15.75" x14ac:dyDescent="0.25">
      <c r="A79" s="309">
        <v>76</v>
      </c>
      <c r="B79" s="310" t="s">
        <v>255</v>
      </c>
      <c r="C79" s="311" t="s">
        <v>3</v>
      </c>
      <c r="D79" s="311"/>
      <c r="E79" s="311"/>
      <c r="F79" s="311">
        <v>2</v>
      </c>
      <c r="G79" s="311"/>
      <c r="H79" s="311">
        <f t="shared" si="1"/>
        <v>2</v>
      </c>
    </row>
    <row r="80" spans="1:8" ht="15.75" x14ac:dyDescent="0.25">
      <c r="A80" s="309">
        <v>77</v>
      </c>
      <c r="B80" s="310" t="s">
        <v>256</v>
      </c>
      <c r="C80" s="311" t="s">
        <v>3</v>
      </c>
      <c r="D80" s="311"/>
      <c r="E80" s="311"/>
      <c r="F80" s="311">
        <v>1</v>
      </c>
      <c r="G80" s="311"/>
      <c r="H80" s="311">
        <f t="shared" si="1"/>
        <v>1</v>
      </c>
    </row>
    <row r="81" spans="1:8" ht="15.75" x14ac:dyDescent="0.25">
      <c r="A81" s="309">
        <v>78</v>
      </c>
      <c r="B81" s="12" t="s">
        <v>257</v>
      </c>
      <c r="C81" s="284" t="s">
        <v>3</v>
      </c>
      <c r="D81" s="311"/>
      <c r="E81" s="284">
        <v>1</v>
      </c>
      <c r="F81" s="311"/>
      <c r="G81" s="311"/>
      <c r="H81" s="311">
        <f t="shared" si="1"/>
        <v>1</v>
      </c>
    </row>
    <row r="82" spans="1:8" ht="15.75" x14ac:dyDescent="0.25">
      <c r="A82" s="309">
        <v>79</v>
      </c>
      <c r="B82" s="310" t="s">
        <v>258</v>
      </c>
      <c r="C82" s="311" t="s">
        <v>5</v>
      </c>
      <c r="D82" s="311">
        <v>10</v>
      </c>
      <c r="E82" s="311"/>
      <c r="F82" s="311"/>
      <c r="G82" s="311"/>
      <c r="H82" s="311">
        <f t="shared" si="1"/>
        <v>10</v>
      </c>
    </row>
  </sheetData>
  <mergeCells count="2">
    <mergeCell ref="A1:H1"/>
    <mergeCell ref="A2:H2"/>
  </mergeCells>
  <pageMargins left="0.70866141732283472" right="0.70866141732283472" top="0.74803149606299213" bottom="0.74803149606299213" header="0.31496062992125984" footer="0.31496062992125984"/>
  <pageSetup paperSize="9"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66"/>
  <sheetViews>
    <sheetView view="pageBreakPreview" zoomScale="60" zoomScaleNormal="100" workbookViewId="0">
      <selection activeCell="A3" sqref="A3"/>
    </sheetView>
  </sheetViews>
  <sheetFormatPr defaultRowHeight="14.25" x14ac:dyDescent="0.2"/>
  <cols>
    <col min="1" max="1" width="5.625" customWidth="1"/>
    <col min="2" max="2" width="20" customWidth="1"/>
    <col min="3" max="3" width="28" customWidth="1"/>
    <col min="4" max="4" width="21.625" customWidth="1"/>
    <col min="5" max="5" width="28.875" customWidth="1"/>
    <col min="6" max="6" width="14.875" customWidth="1"/>
    <col min="7" max="7" width="10.25" customWidth="1"/>
  </cols>
  <sheetData>
    <row r="1" spans="1:12" ht="18.75" x14ac:dyDescent="0.3">
      <c r="A1" s="595" t="s">
        <v>3508</v>
      </c>
      <c r="B1" s="595"/>
      <c r="C1" s="595"/>
      <c r="D1" s="595"/>
      <c r="E1" s="595"/>
      <c r="F1" s="595"/>
      <c r="G1" s="595"/>
    </row>
    <row r="2" spans="1:12" ht="18.75" x14ac:dyDescent="0.3">
      <c r="A2" s="596" t="s">
        <v>3566</v>
      </c>
      <c r="B2" s="596"/>
      <c r="C2" s="596"/>
      <c r="D2" s="596"/>
      <c r="E2" s="596"/>
      <c r="F2" s="596"/>
      <c r="G2" s="596"/>
      <c r="H2" s="562"/>
      <c r="I2" s="562"/>
      <c r="J2" s="562"/>
      <c r="K2" s="562"/>
      <c r="L2" s="562"/>
    </row>
    <row r="3" spans="1:12" ht="15" x14ac:dyDescent="0.25">
      <c r="A3" s="15"/>
      <c r="B3" s="74"/>
      <c r="C3" s="75"/>
      <c r="D3" s="76"/>
      <c r="E3" s="74"/>
      <c r="F3" s="74"/>
      <c r="G3" s="77"/>
    </row>
    <row r="4" spans="1:12" ht="42.75" x14ac:dyDescent="0.2">
      <c r="A4" s="78" t="s">
        <v>266</v>
      </c>
      <c r="B4" s="79" t="s">
        <v>267</v>
      </c>
      <c r="C4" s="78" t="s">
        <v>1122</v>
      </c>
      <c r="D4" s="78" t="s">
        <v>1123</v>
      </c>
      <c r="E4" s="78" t="s">
        <v>1124</v>
      </c>
      <c r="F4" s="78" t="s">
        <v>1125</v>
      </c>
      <c r="G4" s="78" t="s">
        <v>1126</v>
      </c>
    </row>
    <row r="5" spans="1:12" ht="45" customHeight="1" x14ac:dyDescent="0.2">
      <c r="A5" s="22" t="s">
        <v>269</v>
      </c>
      <c r="B5" s="80" t="s">
        <v>270</v>
      </c>
      <c r="C5" s="81" t="s">
        <v>3561</v>
      </c>
      <c r="D5" s="81" t="s">
        <v>3562</v>
      </c>
      <c r="E5" s="81" t="s">
        <v>3563</v>
      </c>
      <c r="F5" s="556">
        <f>F6+F15+F20+F35+F44+F50+F74+F83+F93+F104+F114+F123+F130+F144+F152+F175+F180+F190</f>
        <v>87611</v>
      </c>
      <c r="G5" s="24"/>
    </row>
    <row r="6" spans="1:12" ht="21.75" hidden="1" customHeight="1" x14ac:dyDescent="0.2">
      <c r="A6" s="16">
        <v>1</v>
      </c>
      <c r="B6" s="80" t="s">
        <v>271</v>
      </c>
      <c r="C6" s="80"/>
      <c r="D6" s="82"/>
      <c r="E6" s="80"/>
      <c r="F6" s="80">
        <f>SUM(F7:F14)</f>
        <v>2600</v>
      </c>
      <c r="G6" s="16"/>
    </row>
    <row r="7" spans="1:12" ht="30" hidden="1" x14ac:dyDescent="0.25">
      <c r="A7" s="19"/>
      <c r="B7" s="81" t="s">
        <v>1127</v>
      </c>
      <c r="C7" s="81" t="s">
        <v>1128</v>
      </c>
      <c r="D7" s="83" t="s">
        <v>1129</v>
      </c>
      <c r="E7" s="81" t="s">
        <v>1130</v>
      </c>
      <c r="F7" s="81">
        <v>200</v>
      </c>
      <c r="G7" s="19"/>
    </row>
    <row r="8" spans="1:12" ht="30" hidden="1" x14ac:dyDescent="0.25">
      <c r="A8" s="19"/>
      <c r="B8" s="81" t="s">
        <v>1131</v>
      </c>
      <c r="C8" s="81" t="s">
        <v>1128</v>
      </c>
      <c r="D8" s="83" t="s">
        <v>1129</v>
      </c>
      <c r="E8" s="81" t="s">
        <v>1130</v>
      </c>
      <c r="F8" s="81">
        <v>200</v>
      </c>
      <c r="G8" s="19"/>
    </row>
    <row r="9" spans="1:12" ht="30" hidden="1" x14ac:dyDescent="0.25">
      <c r="A9" s="19"/>
      <c r="B9" s="81" t="s">
        <v>1132</v>
      </c>
      <c r="C9" s="81" t="s">
        <v>1128</v>
      </c>
      <c r="D9" s="83" t="s">
        <v>1129</v>
      </c>
      <c r="E9" s="81" t="s">
        <v>1130</v>
      </c>
      <c r="F9" s="81">
        <v>200</v>
      </c>
      <c r="G9" s="19"/>
    </row>
    <row r="10" spans="1:12" ht="30" hidden="1" x14ac:dyDescent="0.25">
      <c r="A10" s="19"/>
      <c r="B10" s="81" t="s">
        <v>1133</v>
      </c>
      <c r="C10" s="81" t="s">
        <v>1128</v>
      </c>
      <c r="D10" s="83" t="s">
        <v>1129</v>
      </c>
      <c r="E10" s="81" t="s">
        <v>1130</v>
      </c>
      <c r="F10" s="81">
        <v>200</v>
      </c>
      <c r="G10" s="19"/>
    </row>
    <row r="11" spans="1:12" ht="30" hidden="1" x14ac:dyDescent="0.25">
      <c r="A11" s="19"/>
      <c r="B11" s="81" t="s">
        <v>1134</v>
      </c>
      <c r="C11" s="81" t="s">
        <v>1135</v>
      </c>
      <c r="D11" s="83" t="s">
        <v>1136</v>
      </c>
      <c r="E11" s="81" t="s">
        <v>1130</v>
      </c>
      <c r="F11" s="81">
        <v>500</v>
      </c>
      <c r="G11" s="19"/>
    </row>
    <row r="12" spans="1:12" ht="30" hidden="1" x14ac:dyDescent="0.25">
      <c r="A12" s="19"/>
      <c r="B12" s="81" t="s">
        <v>1137</v>
      </c>
      <c r="C12" s="81" t="s">
        <v>1138</v>
      </c>
      <c r="D12" s="83" t="s">
        <v>515</v>
      </c>
      <c r="E12" s="81" t="s">
        <v>1130</v>
      </c>
      <c r="F12" s="81">
        <v>300</v>
      </c>
      <c r="G12" s="19"/>
    </row>
    <row r="13" spans="1:12" ht="30" hidden="1" x14ac:dyDescent="0.25">
      <c r="A13" s="19"/>
      <c r="B13" s="81" t="s">
        <v>1139</v>
      </c>
      <c r="C13" s="81" t="s">
        <v>1140</v>
      </c>
      <c r="D13" s="83" t="s">
        <v>1141</v>
      </c>
      <c r="E13" s="81" t="s">
        <v>1130</v>
      </c>
      <c r="F13" s="81">
        <v>500</v>
      </c>
      <c r="G13" s="19"/>
    </row>
    <row r="14" spans="1:12" ht="30" hidden="1" x14ac:dyDescent="0.25">
      <c r="A14" s="19"/>
      <c r="B14" s="81" t="s">
        <v>1142</v>
      </c>
      <c r="C14" s="81" t="s">
        <v>1135</v>
      </c>
      <c r="D14" s="83" t="s">
        <v>1136</v>
      </c>
      <c r="E14" s="81" t="s">
        <v>1130</v>
      </c>
      <c r="F14" s="81">
        <v>500</v>
      </c>
      <c r="G14" s="19"/>
    </row>
    <row r="15" spans="1:12" hidden="1" x14ac:dyDescent="0.2">
      <c r="A15" s="16">
        <v>2</v>
      </c>
      <c r="B15" s="80" t="s">
        <v>275</v>
      </c>
      <c r="C15" s="80"/>
      <c r="D15" s="82"/>
      <c r="E15" s="80"/>
      <c r="F15" s="80">
        <f>SUM(F16:F19)</f>
        <v>800</v>
      </c>
      <c r="G15" s="16"/>
    </row>
    <row r="16" spans="1:12" ht="30" hidden="1" x14ac:dyDescent="0.25">
      <c r="A16" s="19"/>
      <c r="B16" s="81" t="s">
        <v>276</v>
      </c>
      <c r="C16" s="81" t="s">
        <v>1143</v>
      </c>
      <c r="D16" s="83" t="s">
        <v>1144</v>
      </c>
      <c r="E16" s="81" t="s">
        <v>1130</v>
      </c>
      <c r="F16" s="81">
        <v>200</v>
      </c>
      <c r="G16" s="19"/>
    </row>
    <row r="17" spans="1:7" ht="30" hidden="1" x14ac:dyDescent="0.25">
      <c r="A17" s="19"/>
      <c r="B17" s="81" t="s">
        <v>278</v>
      </c>
      <c r="C17" s="81" t="s">
        <v>1145</v>
      </c>
      <c r="D17" s="83" t="s">
        <v>1129</v>
      </c>
      <c r="E17" s="81" t="s">
        <v>1130</v>
      </c>
      <c r="F17" s="81">
        <v>200</v>
      </c>
      <c r="G17" s="19"/>
    </row>
    <row r="18" spans="1:7" ht="30" hidden="1" x14ac:dyDescent="0.25">
      <c r="A18" s="19"/>
      <c r="B18" s="81" t="s">
        <v>279</v>
      </c>
      <c r="C18" s="81" t="s">
        <v>1146</v>
      </c>
      <c r="D18" s="83" t="s">
        <v>1129</v>
      </c>
      <c r="E18" s="81" t="s">
        <v>1130</v>
      </c>
      <c r="F18" s="81">
        <v>200</v>
      </c>
      <c r="G18" s="19"/>
    </row>
    <row r="19" spans="1:7" ht="30" hidden="1" x14ac:dyDescent="0.25">
      <c r="A19" s="19"/>
      <c r="B19" s="81" t="s">
        <v>280</v>
      </c>
      <c r="C19" s="81" t="s">
        <v>1147</v>
      </c>
      <c r="D19" s="83" t="s">
        <v>1129</v>
      </c>
      <c r="E19" s="81" t="s">
        <v>1130</v>
      </c>
      <c r="F19" s="81">
        <v>200</v>
      </c>
      <c r="G19" s="19"/>
    </row>
    <row r="20" spans="1:7" hidden="1" x14ac:dyDescent="0.2">
      <c r="A20" s="22">
        <v>3</v>
      </c>
      <c r="B20" s="80" t="s">
        <v>281</v>
      </c>
      <c r="C20" s="80"/>
      <c r="D20" s="80"/>
      <c r="E20" s="80"/>
      <c r="F20" s="84">
        <f>SUM(F21:F34)</f>
        <v>6300</v>
      </c>
      <c r="G20" s="22"/>
    </row>
    <row r="21" spans="1:7" ht="30" hidden="1" x14ac:dyDescent="0.2">
      <c r="A21" s="24"/>
      <c r="B21" s="81" t="s">
        <v>282</v>
      </c>
      <c r="C21" s="81" t="s">
        <v>283</v>
      </c>
      <c r="D21" s="81" t="s">
        <v>1148</v>
      </c>
      <c r="E21" s="81" t="s">
        <v>1149</v>
      </c>
      <c r="F21" s="85">
        <v>870</v>
      </c>
      <c r="G21" s="24"/>
    </row>
    <row r="22" spans="1:7" ht="30" hidden="1" x14ac:dyDescent="0.2">
      <c r="A22" s="24"/>
      <c r="B22" s="81" t="s">
        <v>284</v>
      </c>
      <c r="C22" s="81" t="s">
        <v>285</v>
      </c>
      <c r="D22" s="81" t="s">
        <v>1148</v>
      </c>
      <c r="E22" s="81" t="s">
        <v>1149</v>
      </c>
      <c r="F22" s="85">
        <v>210</v>
      </c>
      <c r="G22" s="24"/>
    </row>
    <row r="23" spans="1:7" ht="30" hidden="1" x14ac:dyDescent="0.2">
      <c r="A23" s="24"/>
      <c r="B23" s="81" t="s">
        <v>286</v>
      </c>
      <c r="C23" s="81" t="s">
        <v>287</v>
      </c>
      <c r="D23" s="81" t="s">
        <v>1150</v>
      </c>
      <c r="E23" s="81" t="s">
        <v>1130</v>
      </c>
      <c r="F23" s="85">
        <v>700</v>
      </c>
      <c r="G23" s="24"/>
    </row>
    <row r="24" spans="1:7" ht="45" hidden="1" x14ac:dyDescent="0.2">
      <c r="A24" s="24"/>
      <c r="B24" s="81" t="s">
        <v>288</v>
      </c>
      <c r="C24" s="81" t="s">
        <v>289</v>
      </c>
      <c r="D24" s="81" t="s">
        <v>1150</v>
      </c>
      <c r="E24" s="81" t="s">
        <v>1130</v>
      </c>
      <c r="F24" s="85">
        <v>1130</v>
      </c>
      <c r="G24" s="24"/>
    </row>
    <row r="25" spans="1:7" ht="30" hidden="1" x14ac:dyDescent="0.2">
      <c r="A25" s="24"/>
      <c r="B25" s="81" t="s">
        <v>290</v>
      </c>
      <c r="C25" s="81" t="s">
        <v>277</v>
      </c>
      <c r="D25" s="81" t="s">
        <v>1148</v>
      </c>
      <c r="E25" s="81" t="s">
        <v>1149</v>
      </c>
      <c r="F25" s="85">
        <v>900</v>
      </c>
      <c r="G25" s="24"/>
    </row>
    <row r="26" spans="1:7" ht="30" hidden="1" x14ac:dyDescent="0.2">
      <c r="A26" s="24"/>
      <c r="B26" s="81" t="s">
        <v>291</v>
      </c>
      <c r="C26" s="81" t="s">
        <v>292</v>
      </c>
      <c r="D26" s="81" t="s">
        <v>1148</v>
      </c>
      <c r="E26" s="81" t="s">
        <v>1149</v>
      </c>
      <c r="F26" s="85">
        <v>310</v>
      </c>
      <c r="G26" s="24"/>
    </row>
    <row r="27" spans="1:7" ht="30" hidden="1" x14ac:dyDescent="0.2">
      <c r="A27" s="24"/>
      <c r="B27" s="81" t="s">
        <v>293</v>
      </c>
      <c r="C27" s="81" t="s">
        <v>294</v>
      </c>
      <c r="D27" s="81" t="s">
        <v>1148</v>
      </c>
      <c r="E27" s="81" t="s">
        <v>1149</v>
      </c>
      <c r="F27" s="85">
        <v>170</v>
      </c>
      <c r="G27" s="24"/>
    </row>
    <row r="28" spans="1:7" ht="30" hidden="1" x14ac:dyDescent="0.2">
      <c r="A28" s="24"/>
      <c r="B28" s="81" t="s">
        <v>295</v>
      </c>
      <c r="C28" s="81" t="s">
        <v>296</v>
      </c>
      <c r="D28" s="81" t="s">
        <v>1151</v>
      </c>
      <c r="E28" s="81" t="s">
        <v>1130</v>
      </c>
      <c r="F28" s="85">
        <v>180</v>
      </c>
      <c r="G28" s="24"/>
    </row>
    <row r="29" spans="1:7" ht="30" hidden="1" x14ac:dyDescent="0.2">
      <c r="A29" s="24"/>
      <c r="B29" s="81" t="s">
        <v>297</v>
      </c>
      <c r="C29" s="81" t="s">
        <v>298</v>
      </c>
      <c r="D29" s="81" t="s">
        <v>1151</v>
      </c>
      <c r="E29" s="81" t="s">
        <v>1130</v>
      </c>
      <c r="F29" s="85">
        <v>220</v>
      </c>
      <c r="G29" s="24"/>
    </row>
    <row r="30" spans="1:7" ht="30" hidden="1" x14ac:dyDescent="0.2">
      <c r="A30" s="24"/>
      <c r="B30" s="81" t="s">
        <v>299</v>
      </c>
      <c r="C30" s="81" t="s">
        <v>300</v>
      </c>
      <c r="D30" s="81" t="s">
        <v>1148</v>
      </c>
      <c r="E30" s="81" t="s">
        <v>1149</v>
      </c>
      <c r="F30" s="85">
        <v>450</v>
      </c>
      <c r="G30" s="24"/>
    </row>
    <row r="31" spans="1:7" ht="30" hidden="1" x14ac:dyDescent="0.2">
      <c r="A31" s="24"/>
      <c r="B31" s="81" t="s">
        <v>301</v>
      </c>
      <c r="C31" s="81" t="s">
        <v>302</v>
      </c>
      <c r="D31" s="81" t="s">
        <v>1148</v>
      </c>
      <c r="E31" s="81" t="s">
        <v>1149</v>
      </c>
      <c r="F31" s="85">
        <v>160</v>
      </c>
      <c r="G31" s="24"/>
    </row>
    <row r="32" spans="1:7" ht="30" hidden="1" x14ac:dyDescent="0.2">
      <c r="A32" s="24"/>
      <c r="B32" s="81" t="s">
        <v>303</v>
      </c>
      <c r="C32" s="81" t="s">
        <v>304</v>
      </c>
      <c r="D32" s="81" t="s">
        <v>1148</v>
      </c>
      <c r="E32" s="81" t="s">
        <v>1149</v>
      </c>
      <c r="F32" s="85">
        <v>550</v>
      </c>
      <c r="G32" s="24"/>
    </row>
    <row r="33" spans="1:7" ht="30" hidden="1" x14ac:dyDescent="0.2">
      <c r="A33" s="24"/>
      <c r="B33" s="81" t="s">
        <v>305</v>
      </c>
      <c r="C33" s="81" t="s">
        <v>306</v>
      </c>
      <c r="D33" s="81" t="s">
        <v>1148</v>
      </c>
      <c r="E33" s="81" t="s">
        <v>1149</v>
      </c>
      <c r="F33" s="85">
        <v>200</v>
      </c>
      <c r="G33" s="24"/>
    </row>
    <row r="34" spans="1:7" ht="30" hidden="1" x14ac:dyDescent="0.2">
      <c r="A34" s="24"/>
      <c r="B34" s="81" t="s">
        <v>307</v>
      </c>
      <c r="C34" s="81" t="s">
        <v>308</v>
      </c>
      <c r="D34" s="81" t="s">
        <v>1148</v>
      </c>
      <c r="E34" s="81" t="s">
        <v>1149</v>
      </c>
      <c r="F34" s="85">
        <v>250</v>
      </c>
      <c r="G34" s="24"/>
    </row>
    <row r="35" spans="1:7" hidden="1" x14ac:dyDescent="0.2">
      <c r="A35" s="16">
        <v>4</v>
      </c>
      <c r="B35" s="80" t="s">
        <v>309</v>
      </c>
      <c r="C35" s="80"/>
      <c r="D35" s="82"/>
      <c r="E35" s="80"/>
      <c r="F35" s="80">
        <f>SUM(F36:F43)</f>
        <v>196</v>
      </c>
      <c r="G35" s="16"/>
    </row>
    <row r="36" spans="1:7" ht="30" hidden="1" x14ac:dyDescent="0.25">
      <c r="A36" s="19"/>
      <c r="B36" s="81" t="s">
        <v>310</v>
      </c>
      <c r="C36" s="81" t="s">
        <v>1152</v>
      </c>
      <c r="D36" s="83" t="s">
        <v>1148</v>
      </c>
      <c r="E36" s="81" t="s">
        <v>1149</v>
      </c>
      <c r="F36" s="81">
        <v>12</v>
      </c>
      <c r="G36" s="19"/>
    </row>
    <row r="37" spans="1:7" ht="30" hidden="1" x14ac:dyDescent="0.25">
      <c r="A37" s="19"/>
      <c r="B37" s="81" t="s">
        <v>312</v>
      </c>
      <c r="C37" s="81" t="s">
        <v>1153</v>
      </c>
      <c r="D37" s="83" t="s">
        <v>1148</v>
      </c>
      <c r="E37" s="81" t="s">
        <v>1149</v>
      </c>
      <c r="F37" s="81">
        <v>7</v>
      </c>
      <c r="G37" s="19"/>
    </row>
    <row r="38" spans="1:7" ht="30" hidden="1" x14ac:dyDescent="0.25">
      <c r="A38" s="597"/>
      <c r="B38" s="593" t="s">
        <v>313</v>
      </c>
      <c r="C38" s="81" t="s">
        <v>1154</v>
      </c>
      <c r="D38" s="83" t="s">
        <v>1151</v>
      </c>
      <c r="E38" s="81" t="s">
        <v>1130</v>
      </c>
      <c r="F38" s="81">
        <v>12</v>
      </c>
      <c r="G38" s="19"/>
    </row>
    <row r="39" spans="1:7" ht="30" hidden="1" x14ac:dyDescent="0.25">
      <c r="A39" s="597"/>
      <c r="B39" s="593"/>
      <c r="C39" s="81" t="s">
        <v>1155</v>
      </c>
      <c r="D39" s="83" t="s">
        <v>1148</v>
      </c>
      <c r="E39" s="81" t="s">
        <v>1149</v>
      </c>
      <c r="F39" s="81">
        <v>25</v>
      </c>
      <c r="G39" s="19"/>
    </row>
    <row r="40" spans="1:7" ht="30" hidden="1" x14ac:dyDescent="0.25">
      <c r="A40" s="19"/>
      <c r="B40" s="81" t="s">
        <v>314</v>
      </c>
      <c r="C40" s="81" t="s">
        <v>1152</v>
      </c>
      <c r="D40" s="83" t="s">
        <v>1148</v>
      </c>
      <c r="E40" s="81" t="s">
        <v>1149</v>
      </c>
      <c r="F40" s="81">
        <v>15</v>
      </c>
      <c r="G40" s="19"/>
    </row>
    <row r="41" spans="1:7" ht="30" hidden="1" x14ac:dyDescent="0.25">
      <c r="A41" s="19"/>
      <c r="B41" s="81" t="s">
        <v>315</v>
      </c>
      <c r="C41" s="81" t="s">
        <v>1152</v>
      </c>
      <c r="D41" s="83" t="s">
        <v>1148</v>
      </c>
      <c r="E41" s="81" t="s">
        <v>1149</v>
      </c>
      <c r="F41" s="81">
        <v>18</v>
      </c>
      <c r="G41" s="19"/>
    </row>
    <row r="42" spans="1:7" ht="30" hidden="1" x14ac:dyDescent="0.25">
      <c r="A42" s="19"/>
      <c r="B42" s="81" t="s">
        <v>316</v>
      </c>
      <c r="C42" s="81" t="s">
        <v>1156</v>
      </c>
      <c r="D42" s="83" t="s">
        <v>1148</v>
      </c>
      <c r="E42" s="81" t="s">
        <v>1149</v>
      </c>
      <c r="F42" s="81">
        <v>23</v>
      </c>
      <c r="G42" s="19"/>
    </row>
    <row r="43" spans="1:7" ht="30" hidden="1" x14ac:dyDescent="0.25">
      <c r="A43" s="19"/>
      <c r="B43" s="81" t="s">
        <v>317</v>
      </c>
      <c r="C43" s="81" t="s">
        <v>1157</v>
      </c>
      <c r="D43" s="83" t="s">
        <v>1158</v>
      </c>
      <c r="E43" s="81" t="s">
        <v>1159</v>
      </c>
      <c r="F43" s="81">
        <v>84</v>
      </c>
      <c r="G43" s="19"/>
    </row>
    <row r="44" spans="1:7" hidden="1" x14ac:dyDescent="0.2">
      <c r="A44" s="16">
        <v>5</v>
      </c>
      <c r="B44" s="80" t="s">
        <v>318</v>
      </c>
      <c r="C44" s="80"/>
      <c r="D44" s="82"/>
      <c r="E44" s="80"/>
      <c r="F44" s="80">
        <f>SUM(F45:F49)</f>
        <v>1650</v>
      </c>
      <c r="G44" s="16"/>
    </row>
    <row r="45" spans="1:7" ht="30" hidden="1" x14ac:dyDescent="0.25">
      <c r="A45" s="19"/>
      <c r="B45" s="81" t="s">
        <v>1160</v>
      </c>
      <c r="C45" s="81" t="s">
        <v>319</v>
      </c>
      <c r="D45" s="83" t="s">
        <v>1161</v>
      </c>
      <c r="E45" s="81" t="s">
        <v>1162</v>
      </c>
      <c r="F45" s="81">
        <v>300</v>
      </c>
      <c r="G45" s="19"/>
    </row>
    <row r="46" spans="1:7" ht="30" hidden="1" x14ac:dyDescent="0.25">
      <c r="A46" s="19"/>
      <c r="B46" s="81" t="s">
        <v>321</v>
      </c>
      <c r="C46" s="81" t="s">
        <v>322</v>
      </c>
      <c r="D46" s="83" t="s">
        <v>1163</v>
      </c>
      <c r="E46" s="81" t="s">
        <v>1164</v>
      </c>
      <c r="F46" s="81">
        <v>100</v>
      </c>
      <c r="G46" s="19"/>
    </row>
    <row r="47" spans="1:7" ht="30" hidden="1" x14ac:dyDescent="0.25">
      <c r="A47" s="19"/>
      <c r="B47" s="81" t="s">
        <v>323</v>
      </c>
      <c r="C47" s="81" t="s">
        <v>1165</v>
      </c>
      <c r="D47" s="83" t="s">
        <v>1166</v>
      </c>
      <c r="E47" s="81" t="s">
        <v>1167</v>
      </c>
      <c r="F47" s="81">
        <v>600</v>
      </c>
      <c r="G47" s="19"/>
    </row>
    <row r="48" spans="1:7" ht="30" hidden="1" x14ac:dyDescent="0.25">
      <c r="A48" s="19"/>
      <c r="B48" s="81" t="s">
        <v>324</v>
      </c>
      <c r="C48" s="81" t="s">
        <v>325</v>
      </c>
      <c r="D48" s="83" t="s">
        <v>1168</v>
      </c>
      <c r="E48" s="81" t="s">
        <v>1162</v>
      </c>
      <c r="F48" s="81">
        <v>300</v>
      </c>
      <c r="G48" s="19"/>
    </row>
    <row r="49" spans="1:7" ht="30" hidden="1" x14ac:dyDescent="0.25">
      <c r="A49" s="19"/>
      <c r="B49" s="81" t="s">
        <v>326</v>
      </c>
      <c r="C49" s="81" t="s">
        <v>327</v>
      </c>
      <c r="D49" s="83" t="s">
        <v>1168</v>
      </c>
      <c r="E49" s="81" t="s">
        <v>1162</v>
      </c>
      <c r="F49" s="81">
        <v>350</v>
      </c>
      <c r="G49" s="19"/>
    </row>
    <row r="50" spans="1:7" hidden="1" x14ac:dyDescent="0.2">
      <c r="A50" s="16">
        <v>6</v>
      </c>
      <c r="B50" s="80" t="s">
        <v>328</v>
      </c>
      <c r="C50" s="80"/>
      <c r="D50" s="82"/>
      <c r="E50" s="80"/>
      <c r="F50" s="80">
        <f>SUM(F51:F73)</f>
        <v>15050</v>
      </c>
      <c r="G50" s="16"/>
    </row>
    <row r="51" spans="1:7" ht="30" hidden="1" x14ac:dyDescent="0.2">
      <c r="A51" s="591"/>
      <c r="B51" s="591" t="s">
        <v>329</v>
      </c>
      <c r="C51" s="81" t="s">
        <v>577</v>
      </c>
      <c r="D51" s="81" t="s">
        <v>1169</v>
      </c>
      <c r="E51" s="81" t="s">
        <v>1170</v>
      </c>
      <c r="F51" s="81">
        <v>200</v>
      </c>
      <c r="G51" s="24"/>
    </row>
    <row r="52" spans="1:7" ht="30" hidden="1" x14ac:dyDescent="0.2">
      <c r="A52" s="592"/>
      <c r="B52" s="591"/>
      <c r="C52" s="81" t="s">
        <v>1171</v>
      </c>
      <c r="D52" s="81" t="s">
        <v>1172</v>
      </c>
      <c r="E52" s="81" t="s">
        <v>1173</v>
      </c>
      <c r="F52" s="81">
        <v>100</v>
      </c>
      <c r="G52" s="24"/>
    </row>
    <row r="53" spans="1:7" ht="30" hidden="1" x14ac:dyDescent="0.2">
      <c r="A53" s="592"/>
      <c r="B53" s="526" t="s">
        <v>329</v>
      </c>
      <c r="C53" s="81" t="s">
        <v>1174</v>
      </c>
      <c r="D53" s="81" t="s">
        <v>1175</v>
      </c>
      <c r="E53" s="81" t="s">
        <v>1170</v>
      </c>
      <c r="F53" s="81">
        <v>200</v>
      </c>
      <c r="G53" s="24"/>
    </row>
    <row r="54" spans="1:7" ht="30" hidden="1" x14ac:dyDescent="0.2">
      <c r="A54" s="591"/>
      <c r="B54" s="593" t="s">
        <v>330</v>
      </c>
      <c r="C54" s="81" t="s">
        <v>1176</v>
      </c>
      <c r="D54" s="81" t="s">
        <v>1175</v>
      </c>
      <c r="E54" s="81" t="s">
        <v>1170</v>
      </c>
      <c r="F54" s="81">
        <v>200</v>
      </c>
      <c r="G54" s="24"/>
    </row>
    <row r="55" spans="1:7" ht="30" hidden="1" x14ac:dyDescent="0.2">
      <c r="A55" s="592"/>
      <c r="B55" s="594"/>
      <c r="C55" s="81" t="s">
        <v>1177</v>
      </c>
      <c r="D55" s="81" t="s">
        <v>1178</v>
      </c>
      <c r="E55" s="81" t="s">
        <v>1173</v>
      </c>
      <c r="F55" s="81">
        <v>250</v>
      </c>
      <c r="G55" s="24"/>
    </row>
    <row r="56" spans="1:7" ht="30" hidden="1" x14ac:dyDescent="0.2">
      <c r="A56" s="592"/>
      <c r="B56" s="594"/>
      <c r="C56" s="81" t="s">
        <v>1179</v>
      </c>
      <c r="D56" s="81" t="s">
        <v>1180</v>
      </c>
      <c r="E56" s="81" t="s">
        <v>1173</v>
      </c>
      <c r="F56" s="81">
        <v>300</v>
      </c>
      <c r="G56" s="24"/>
    </row>
    <row r="57" spans="1:7" ht="30" hidden="1" x14ac:dyDescent="0.2">
      <c r="A57" s="591"/>
      <c r="B57" s="593" t="s">
        <v>331</v>
      </c>
      <c r="C57" s="81" t="s">
        <v>1181</v>
      </c>
      <c r="D57" s="81" t="s">
        <v>1182</v>
      </c>
      <c r="E57" s="81" t="s">
        <v>1173</v>
      </c>
      <c r="F57" s="81">
        <v>250</v>
      </c>
      <c r="G57" s="24"/>
    </row>
    <row r="58" spans="1:7" ht="30" hidden="1" x14ac:dyDescent="0.2">
      <c r="A58" s="592"/>
      <c r="B58" s="594"/>
      <c r="C58" s="81" t="s">
        <v>1183</v>
      </c>
      <c r="D58" s="81" t="s">
        <v>1184</v>
      </c>
      <c r="E58" s="81" t="s">
        <v>1173</v>
      </c>
      <c r="F58" s="81">
        <v>300</v>
      </c>
      <c r="G58" s="24"/>
    </row>
    <row r="59" spans="1:7" ht="30" hidden="1" x14ac:dyDescent="0.2">
      <c r="A59" s="592"/>
      <c r="B59" s="594"/>
      <c r="C59" s="81" t="s">
        <v>1185</v>
      </c>
      <c r="D59" s="81" t="s">
        <v>1186</v>
      </c>
      <c r="E59" s="81" t="s">
        <v>1173</v>
      </c>
      <c r="F59" s="81">
        <v>100</v>
      </c>
      <c r="G59" s="24"/>
    </row>
    <row r="60" spans="1:7" ht="30" hidden="1" x14ac:dyDescent="0.2">
      <c r="A60" s="24"/>
      <c r="B60" s="81" t="s">
        <v>332</v>
      </c>
      <c r="C60" s="81" t="s">
        <v>1187</v>
      </c>
      <c r="D60" s="81" t="s">
        <v>1188</v>
      </c>
      <c r="E60" s="81" t="s">
        <v>1173</v>
      </c>
      <c r="F60" s="81">
        <v>1300</v>
      </c>
      <c r="G60" s="24"/>
    </row>
    <row r="61" spans="1:7" ht="30" hidden="1" x14ac:dyDescent="0.2">
      <c r="A61" s="591"/>
      <c r="B61" s="593" t="s">
        <v>333</v>
      </c>
      <c r="C61" s="81" t="s">
        <v>1189</v>
      </c>
      <c r="D61" s="81" t="s">
        <v>1190</v>
      </c>
      <c r="E61" s="81" t="s">
        <v>1173</v>
      </c>
      <c r="F61" s="81">
        <v>500</v>
      </c>
      <c r="G61" s="24"/>
    </row>
    <row r="62" spans="1:7" ht="30" hidden="1" x14ac:dyDescent="0.2">
      <c r="A62" s="591"/>
      <c r="B62" s="593"/>
      <c r="C62" s="81" t="s">
        <v>1191</v>
      </c>
      <c r="D62" s="81" t="s">
        <v>1192</v>
      </c>
      <c r="E62" s="81" t="s">
        <v>1170</v>
      </c>
      <c r="F62" s="81">
        <v>400</v>
      </c>
      <c r="G62" s="24"/>
    </row>
    <row r="63" spans="1:7" ht="30" hidden="1" x14ac:dyDescent="0.2">
      <c r="A63" s="591"/>
      <c r="B63" s="593"/>
      <c r="C63" s="81" t="s">
        <v>1193</v>
      </c>
      <c r="D63" s="81" t="s">
        <v>1194</v>
      </c>
      <c r="E63" s="81" t="s">
        <v>1173</v>
      </c>
      <c r="F63" s="81">
        <v>500</v>
      </c>
      <c r="G63" s="24"/>
    </row>
    <row r="64" spans="1:7" ht="30" hidden="1" x14ac:dyDescent="0.2">
      <c r="A64" s="24"/>
      <c r="B64" s="81" t="s">
        <v>334</v>
      </c>
      <c r="C64" s="81" t="s">
        <v>1187</v>
      </c>
      <c r="D64" s="81" t="s">
        <v>1188</v>
      </c>
      <c r="E64" s="81" t="s">
        <v>1173</v>
      </c>
      <c r="F64" s="81">
        <v>1300</v>
      </c>
      <c r="G64" s="24"/>
    </row>
    <row r="65" spans="1:7" ht="30" hidden="1" x14ac:dyDescent="0.2">
      <c r="A65" s="591"/>
      <c r="B65" s="593" t="s">
        <v>335</v>
      </c>
      <c r="C65" s="81" t="s">
        <v>1195</v>
      </c>
      <c r="D65" s="81" t="s">
        <v>1196</v>
      </c>
      <c r="E65" s="81" t="s">
        <v>1173</v>
      </c>
      <c r="F65" s="81">
        <v>2300</v>
      </c>
      <c r="G65" s="24"/>
    </row>
    <row r="66" spans="1:7" ht="30" hidden="1" x14ac:dyDescent="0.2">
      <c r="A66" s="591"/>
      <c r="B66" s="593"/>
      <c r="C66" s="81" t="s">
        <v>1197</v>
      </c>
      <c r="D66" s="81" t="s">
        <v>1198</v>
      </c>
      <c r="E66" s="81" t="s">
        <v>1173</v>
      </c>
      <c r="F66" s="81">
        <v>1000</v>
      </c>
      <c r="G66" s="24"/>
    </row>
    <row r="67" spans="1:7" ht="30" hidden="1" x14ac:dyDescent="0.2">
      <c r="A67" s="591"/>
      <c r="B67" s="593"/>
      <c r="C67" s="81" t="s">
        <v>1199</v>
      </c>
      <c r="D67" s="81" t="s">
        <v>1200</v>
      </c>
      <c r="E67" s="81" t="s">
        <v>1170</v>
      </c>
      <c r="F67" s="81">
        <v>300</v>
      </c>
      <c r="G67" s="24"/>
    </row>
    <row r="68" spans="1:7" ht="30" hidden="1" x14ac:dyDescent="0.2">
      <c r="A68" s="591"/>
      <c r="B68" s="525" t="s">
        <v>336</v>
      </c>
      <c r="C68" s="81" t="s">
        <v>1181</v>
      </c>
      <c r="D68" s="81" t="s">
        <v>1182</v>
      </c>
      <c r="E68" s="81" t="s">
        <v>1173</v>
      </c>
      <c r="F68" s="81">
        <v>250</v>
      </c>
      <c r="G68" s="24"/>
    </row>
    <row r="69" spans="1:7" ht="30" hidden="1" x14ac:dyDescent="0.2">
      <c r="A69" s="591"/>
      <c r="B69" s="525" t="s">
        <v>336</v>
      </c>
      <c r="C69" s="81" t="s">
        <v>1201</v>
      </c>
      <c r="D69" s="81" t="s">
        <v>1184</v>
      </c>
      <c r="E69" s="81" t="s">
        <v>1173</v>
      </c>
      <c r="F69" s="81">
        <v>1250</v>
      </c>
      <c r="G69" s="24"/>
    </row>
    <row r="70" spans="1:7" ht="30" hidden="1" x14ac:dyDescent="0.2">
      <c r="A70" s="24"/>
      <c r="B70" s="81" t="s">
        <v>337</v>
      </c>
      <c r="C70" s="81" t="s">
        <v>1201</v>
      </c>
      <c r="D70" s="81" t="s">
        <v>1184</v>
      </c>
      <c r="E70" s="81" t="s">
        <v>1173</v>
      </c>
      <c r="F70" s="81">
        <v>1250</v>
      </c>
      <c r="G70" s="24"/>
    </row>
    <row r="71" spans="1:7" ht="30" hidden="1" x14ac:dyDescent="0.2">
      <c r="A71" s="24"/>
      <c r="B71" s="81" t="s">
        <v>338</v>
      </c>
      <c r="C71" s="81" t="s">
        <v>1202</v>
      </c>
      <c r="D71" s="81" t="s">
        <v>1203</v>
      </c>
      <c r="E71" s="81" t="s">
        <v>1170</v>
      </c>
      <c r="F71" s="81">
        <v>300</v>
      </c>
      <c r="G71" s="24"/>
    </row>
    <row r="72" spans="1:7" ht="30" hidden="1" x14ac:dyDescent="0.2">
      <c r="A72" s="591"/>
      <c r="B72" s="593" t="s">
        <v>339</v>
      </c>
      <c r="C72" s="81" t="s">
        <v>1201</v>
      </c>
      <c r="D72" s="81" t="s">
        <v>1184</v>
      </c>
      <c r="E72" s="81" t="s">
        <v>1173</v>
      </c>
      <c r="F72" s="81">
        <v>1250</v>
      </c>
      <c r="G72" s="24"/>
    </row>
    <row r="73" spans="1:7" ht="30" hidden="1" x14ac:dyDescent="0.2">
      <c r="A73" s="591"/>
      <c r="B73" s="593"/>
      <c r="C73" s="81" t="s">
        <v>1204</v>
      </c>
      <c r="D73" s="81" t="s">
        <v>1200</v>
      </c>
      <c r="E73" s="81" t="s">
        <v>1173</v>
      </c>
      <c r="F73" s="81">
        <v>1250</v>
      </c>
      <c r="G73" s="24"/>
    </row>
    <row r="74" spans="1:7" hidden="1" x14ac:dyDescent="0.2">
      <c r="A74" s="22">
        <v>7</v>
      </c>
      <c r="B74" s="80" t="s">
        <v>340</v>
      </c>
      <c r="C74" s="80"/>
      <c r="D74" s="80"/>
      <c r="E74" s="80"/>
      <c r="F74" s="80">
        <f>SUM(F75:F82)</f>
        <v>783</v>
      </c>
      <c r="G74" s="22"/>
    </row>
    <row r="75" spans="1:7" ht="30" hidden="1" x14ac:dyDescent="0.2">
      <c r="A75" s="24"/>
      <c r="B75" s="81" t="s">
        <v>342</v>
      </c>
      <c r="C75" s="81" t="s">
        <v>1205</v>
      </c>
      <c r="D75" s="81" t="s">
        <v>1206</v>
      </c>
      <c r="E75" s="81" t="s">
        <v>1207</v>
      </c>
      <c r="F75" s="81">
        <v>85</v>
      </c>
      <c r="G75" s="24"/>
    </row>
    <row r="76" spans="1:7" ht="30" hidden="1" x14ac:dyDescent="0.2">
      <c r="A76" s="24"/>
      <c r="B76" s="81" t="s">
        <v>343</v>
      </c>
      <c r="C76" s="81" t="s">
        <v>1208</v>
      </c>
      <c r="D76" s="81" t="s">
        <v>1209</v>
      </c>
      <c r="E76" s="81" t="s">
        <v>1207</v>
      </c>
      <c r="F76" s="81">
        <v>78</v>
      </c>
      <c r="G76" s="24"/>
    </row>
    <row r="77" spans="1:7" ht="30" hidden="1" x14ac:dyDescent="0.2">
      <c r="A77" s="24"/>
      <c r="B77" s="81" t="s">
        <v>344</v>
      </c>
      <c r="C77" s="81" t="s">
        <v>1210</v>
      </c>
      <c r="D77" s="81" t="s">
        <v>1211</v>
      </c>
      <c r="E77" s="81" t="s">
        <v>1207</v>
      </c>
      <c r="F77" s="81">
        <v>100</v>
      </c>
      <c r="G77" s="24"/>
    </row>
    <row r="78" spans="1:7" ht="30" hidden="1" x14ac:dyDescent="0.2">
      <c r="A78" s="24"/>
      <c r="B78" s="81" t="s">
        <v>345</v>
      </c>
      <c r="C78" s="81" t="s">
        <v>1212</v>
      </c>
      <c r="D78" s="81" t="s">
        <v>1206</v>
      </c>
      <c r="E78" s="81" t="s">
        <v>1207</v>
      </c>
      <c r="F78" s="81">
        <v>120</v>
      </c>
      <c r="G78" s="24"/>
    </row>
    <row r="79" spans="1:7" ht="30" hidden="1" x14ac:dyDescent="0.2">
      <c r="A79" s="24"/>
      <c r="B79" s="81" t="s">
        <v>346</v>
      </c>
      <c r="C79" s="81" t="s">
        <v>1213</v>
      </c>
      <c r="D79" s="81" t="s">
        <v>1206</v>
      </c>
      <c r="E79" s="81" t="s">
        <v>1207</v>
      </c>
      <c r="F79" s="81">
        <v>120</v>
      </c>
      <c r="G79" s="24"/>
    </row>
    <row r="80" spans="1:7" ht="30" hidden="1" x14ac:dyDescent="0.2">
      <c r="A80" s="24"/>
      <c r="B80" s="81" t="s">
        <v>347</v>
      </c>
      <c r="C80" s="81" t="s">
        <v>1214</v>
      </c>
      <c r="D80" s="81" t="s">
        <v>1215</v>
      </c>
      <c r="E80" s="81" t="s">
        <v>1207</v>
      </c>
      <c r="F80" s="81">
        <v>80</v>
      </c>
      <c r="G80" s="24"/>
    </row>
    <row r="81" spans="1:7" ht="30" hidden="1" x14ac:dyDescent="0.2">
      <c r="A81" s="24"/>
      <c r="B81" s="81" t="s">
        <v>348</v>
      </c>
      <c r="C81" s="81" t="s">
        <v>1216</v>
      </c>
      <c r="D81" s="81" t="s">
        <v>1217</v>
      </c>
      <c r="E81" s="81" t="s">
        <v>1207</v>
      </c>
      <c r="F81" s="81">
        <v>80</v>
      </c>
      <c r="G81" s="24"/>
    </row>
    <row r="82" spans="1:7" ht="30" hidden="1" x14ac:dyDescent="0.2">
      <c r="A82" s="24"/>
      <c r="B82" s="81" t="s">
        <v>349</v>
      </c>
      <c r="C82" s="81" t="s">
        <v>404</v>
      </c>
      <c r="D82" s="81" t="s">
        <v>1217</v>
      </c>
      <c r="E82" s="81" t="s">
        <v>1207</v>
      </c>
      <c r="F82" s="81">
        <v>120</v>
      </c>
      <c r="G82" s="24"/>
    </row>
    <row r="83" spans="1:7" hidden="1" x14ac:dyDescent="0.2">
      <c r="A83" s="22">
        <v>8</v>
      </c>
      <c r="B83" s="80" t="s">
        <v>351</v>
      </c>
      <c r="C83" s="80"/>
      <c r="D83" s="80"/>
      <c r="E83" s="80"/>
      <c r="F83" s="80">
        <f>SUM(F84:F92)</f>
        <v>5370</v>
      </c>
      <c r="G83" s="22"/>
    </row>
    <row r="84" spans="1:7" ht="30" hidden="1" x14ac:dyDescent="0.2">
      <c r="A84" s="24"/>
      <c r="B84" s="81" t="s">
        <v>352</v>
      </c>
      <c r="C84" s="81" t="s">
        <v>1218</v>
      </c>
      <c r="D84" s="81" t="s">
        <v>1219</v>
      </c>
      <c r="E84" s="81" t="s">
        <v>1220</v>
      </c>
      <c r="F84" s="81">
        <v>205</v>
      </c>
      <c r="G84" s="24"/>
    </row>
    <row r="85" spans="1:7" ht="30" hidden="1" x14ac:dyDescent="0.2">
      <c r="A85" s="24"/>
      <c r="B85" s="81" t="s">
        <v>354</v>
      </c>
      <c r="C85" s="81" t="s">
        <v>1221</v>
      </c>
      <c r="D85" s="81" t="s">
        <v>1222</v>
      </c>
      <c r="E85" s="81" t="s">
        <v>1220</v>
      </c>
      <c r="F85" s="81">
        <v>485</v>
      </c>
      <c r="G85" s="24"/>
    </row>
    <row r="86" spans="1:7" ht="30" hidden="1" x14ac:dyDescent="0.2">
      <c r="A86" s="24"/>
      <c r="B86" s="81" t="s">
        <v>355</v>
      </c>
      <c r="C86" s="81" t="s">
        <v>1223</v>
      </c>
      <c r="D86" s="81" t="s">
        <v>1224</v>
      </c>
      <c r="E86" s="81" t="s">
        <v>1220</v>
      </c>
      <c r="F86" s="81">
        <v>450</v>
      </c>
      <c r="G86" s="24"/>
    </row>
    <row r="87" spans="1:7" ht="30" hidden="1" x14ac:dyDescent="0.2">
      <c r="A87" s="24"/>
      <c r="B87" s="81" t="s">
        <v>356</v>
      </c>
      <c r="C87" s="81" t="s">
        <v>1225</v>
      </c>
      <c r="D87" s="81" t="s">
        <v>1222</v>
      </c>
      <c r="E87" s="81" t="s">
        <v>1220</v>
      </c>
      <c r="F87" s="81">
        <v>520</v>
      </c>
      <c r="G87" s="24"/>
    </row>
    <row r="88" spans="1:7" ht="30" hidden="1" x14ac:dyDescent="0.2">
      <c r="A88" s="24"/>
      <c r="B88" s="81" t="s">
        <v>357</v>
      </c>
      <c r="C88" s="81" t="s">
        <v>1226</v>
      </c>
      <c r="D88" s="81" t="s">
        <v>1222</v>
      </c>
      <c r="E88" s="81" t="s">
        <v>1220</v>
      </c>
      <c r="F88" s="81">
        <v>750</v>
      </c>
      <c r="G88" s="24"/>
    </row>
    <row r="89" spans="1:7" ht="30" hidden="1" x14ac:dyDescent="0.2">
      <c r="A89" s="24"/>
      <c r="B89" s="81" t="s">
        <v>358</v>
      </c>
      <c r="C89" s="81" t="s">
        <v>1227</v>
      </c>
      <c r="D89" s="81" t="s">
        <v>1222</v>
      </c>
      <c r="E89" s="81" t="s">
        <v>1220</v>
      </c>
      <c r="F89" s="81">
        <v>120</v>
      </c>
      <c r="G89" s="24"/>
    </row>
    <row r="90" spans="1:7" ht="30" hidden="1" x14ac:dyDescent="0.2">
      <c r="A90" s="24"/>
      <c r="B90" s="81" t="s">
        <v>359</v>
      </c>
      <c r="C90" s="81" t="s">
        <v>1228</v>
      </c>
      <c r="D90" s="81" t="s">
        <v>1222</v>
      </c>
      <c r="E90" s="81" t="s">
        <v>1220</v>
      </c>
      <c r="F90" s="81">
        <v>1370</v>
      </c>
      <c r="G90" s="24"/>
    </row>
    <row r="91" spans="1:7" ht="45" hidden="1" x14ac:dyDescent="0.2">
      <c r="A91" s="24"/>
      <c r="B91" s="81" t="s">
        <v>360</v>
      </c>
      <c r="C91" s="81" t="s">
        <v>1229</v>
      </c>
      <c r="D91" s="81" t="s">
        <v>1222</v>
      </c>
      <c r="E91" s="81" t="s">
        <v>1220</v>
      </c>
      <c r="F91" s="81">
        <v>850</v>
      </c>
      <c r="G91" s="24"/>
    </row>
    <row r="92" spans="1:7" ht="30" hidden="1" x14ac:dyDescent="0.2">
      <c r="A92" s="24"/>
      <c r="B92" s="81" t="s">
        <v>361</v>
      </c>
      <c r="C92" s="81" t="s">
        <v>1230</v>
      </c>
      <c r="D92" s="81" t="s">
        <v>1222</v>
      </c>
      <c r="E92" s="81" t="s">
        <v>1220</v>
      </c>
      <c r="F92" s="81">
        <v>620</v>
      </c>
      <c r="G92" s="24"/>
    </row>
    <row r="93" spans="1:7" hidden="1" x14ac:dyDescent="0.2">
      <c r="A93" s="16">
        <v>9</v>
      </c>
      <c r="B93" s="80" t="s">
        <v>362</v>
      </c>
      <c r="C93" s="80"/>
      <c r="D93" s="82"/>
      <c r="E93" s="80"/>
      <c r="F93" s="80">
        <f>SUM(F94:F103)</f>
        <v>791</v>
      </c>
      <c r="G93" s="16"/>
    </row>
    <row r="94" spans="1:7" ht="15" hidden="1" x14ac:dyDescent="0.25">
      <c r="A94" s="591"/>
      <c r="B94" s="593" t="s">
        <v>363</v>
      </c>
      <c r="C94" s="81" t="s">
        <v>1231</v>
      </c>
      <c r="D94" s="83" t="s">
        <v>957</v>
      </c>
      <c r="E94" s="81" t="s">
        <v>1232</v>
      </c>
      <c r="F94" s="81">
        <v>50</v>
      </c>
      <c r="G94" s="19"/>
    </row>
    <row r="95" spans="1:7" ht="15" hidden="1" x14ac:dyDescent="0.25">
      <c r="A95" s="592"/>
      <c r="B95" s="594"/>
      <c r="C95" s="81" t="s">
        <v>1233</v>
      </c>
      <c r="D95" s="83" t="s">
        <v>1234</v>
      </c>
      <c r="E95" s="81" t="s">
        <v>1235</v>
      </c>
      <c r="F95" s="81">
        <v>60</v>
      </c>
      <c r="G95" s="19"/>
    </row>
    <row r="96" spans="1:7" ht="15" hidden="1" x14ac:dyDescent="0.25">
      <c r="A96" s="591"/>
      <c r="B96" s="593" t="s">
        <v>364</v>
      </c>
      <c r="C96" s="81" t="s">
        <v>1236</v>
      </c>
      <c r="D96" s="83" t="s">
        <v>1234</v>
      </c>
      <c r="E96" s="81" t="s">
        <v>1235</v>
      </c>
      <c r="F96" s="81">
        <v>80</v>
      </c>
      <c r="G96" s="19"/>
    </row>
    <row r="97" spans="1:7" ht="15" hidden="1" x14ac:dyDescent="0.25">
      <c r="A97" s="592"/>
      <c r="B97" s="594"/>
      <c r="C97" s="81" t="s">
        <v>1233</v>
      </c>
      <c r="D97" s="83" t="s">
        <v>1237</v>
      </c>
      <c r="E97" s="81" t="s">
        <v>1232</v>
      </c>
      <c r="F97" s="81">
        <v>90</v>
      </c>
      <c r="G97" s="19"/>
    </row>
    <row r="98" spans="1:7" ht="15" hidden="1" x14ac:dyDescent="0.25">
      <c r="A98" s="591"/>
      <c r="B98" s="593" t="s">
        <v>365</v>
      </c>
      <c r="C98" s="81" t="s">
        <v>1238</v>
      </c>
      <c r="D98" s="83" t="s">
        <v>1239</v>
      </c>
      <c r="E98" s="81" t="s">
        <v>1240</v>
      </c>
      <c r="F98" s="81">
        <v>120</v>
      </c>
      <c r="G98" s="19"/>
    </row>
    <row r="99" spans="1:7" ht="15" hidden="1" x14ac:dyDescent="0.25">
      <c r="A99" s="592"/>
      <c r="B99" s="594"/>
      <c r="C99" s="81" t="s">
        <v>1233</v>
      </c>
      <c r="D99" s="83" t="s">
        <v>1241</v>
      </c>
      <c r="E99" s="81" t="s">
        <v>1242</v>
      </c>
      <c r="F99" s="81">
        <v>60</v>
      </c>
      <c r="G99" s="19"/>
    </row>
    <row r="100" spans="1:7" ht="15" hidden="1" x14ac:dyDescent="0.25">
      <c r="A100" s="19"/>
      <c r="B100" s="81" t="s">
        <v>366</v>
      </c>
      <c r="C100" s="81" t="s">
        <v>1233</v>
      </c>
      <c r="D100" s="83" t="s">
        <v>1241</v>
      </c>
      <c r="E100" s="81" t="s">
        <v>1232</v>
      </c>
      <c r="F100" s="81">
        <v>123</v>
      </c>
      <c r="G100" s="19"/>
    </row>
    <row r="101" spans="1:7" ht="15" hidden="1" x14ac:dyDescent="0.25">
      <c r="A101" s="19"/>
      <c r="B101" s="81" t="s">
        <v>367</v>
      </c>
      <c r="C101" s="81" t="s">
        <v>1233</v>
      </c>
      <c r="D101" s="83" t="s">
        <v>1241</v>
      </c>
      <c r="E101" s="81" t="s">
        <v>1232</v>
      </c>
      <c r="F101" s="81">
        <v>90</v>
      </c>
      <c r="G101" s="19"/>
    </row>
    <row r="102" spans="1:7" ht="15" hidden="1" x14ac:dyDescent="0.25">
      <c r="A102" s="19"/>
      <c r="B102" s="81" t="s">
        <v>368</v>
      </c>
      <c r="C102" s="81" t="s">
        <v>1243</v>
      </c>
      <c r="D102" s="83" t="s">
        <v>1244</v>
      </c>
      <c r="E102" s="81" t="s">
        <v>1232</v>
      </c>
      <c r="F102" s="81">
        <v>60</v>
      </c>
      <c r="G102" s="19"/>
    </row>
    <row r="103" spans="1:7" ht="15" hidden="1" x14ac:dyDescent="0.25">
      <c r="A103" s="19"/>
      <c r="B103" s="81"/>
      <c r="C103" s="81" t="s">
        <v>1233</v>
      </c>
      <c r="D103" s="83" t="s">
        <v>1241</v>
      </c>
      <c r="E103" s="81" t="s">
        <v>1232</v>
      </c>
      <c r="F103" s="81">
        <v>58</v>
      </c>
      <c r="G103" s="19"/>
    </row>
    <row r="104" spans="1:7" hidden="1" x14ac:dyDescent="0.2">
      <c r="A104" s="16">
        <v>10</v>
      </c>
      <c r="B104" s="80" t="s">
        <v>369</v>
      </c>
      <c r="C104" s="80"/>
      <c r="D104" s="82"/>
      <c r="E104" s="80"/>
      <c r="F104" s="80">
        <f>SUM(F105:F113)</f>
        <v>595</v>
      </c>
      <c r="G104" s="16"/>
    </row>
    <row r="105" spans="1:7" ht="30" hidden="1" x14ac:dyDescent="0.25">
      <c r="A105" s="19"/>
      <c r="B105" s="81" t="s">
        <v>370</v>
      </c>
      <c r="C105" s="81" t="s">
        <v>1245</v>
      </c>
      <c r="D105" s="83" t="s">
        <v>1246</v>
      </c>
      <c r="E105" s="81" t="s">
        <v>1247</v>
      </c>
      <c r="F105" s="81">
        <v>85</v>
      </c>
      <c r="G105" s="19"/>
    </row>
    <row r="106" spans="1:7" ht="30" hidden="1" x14ac:dyDescent="0.25">
      <c r="A106" s="19"/>
      <c r="B106" s="81" t="s">
        <v>372</v>
      </c>
      <c r="C106" s="81" t="s">
        <v>1248</v>
      </c>
      <c r="D106" s="83" t="s">
        <v>1249</v>
      </c>
      <c r="E106" s="81" t="s">
        <v>1247</v>
      </c>
      <c r="F106" s="81">
        <v>70</v>
      </c>
      <c r="G106" s="19"/>
    </row>
    <row r="107" spans="1:7" ht="30" hidden="1" x14ac:dyDescent="0.25">
      <c r="A107" s="19"/>
      <c r="B107" s="81" t="s">
        <v>374</v>
      </c>
      <c r="C107" s="81" t="s">
        <v>1250</v>
      </c>
      <c r="D107" s="83" t="s">
        <v>1251</v>
      </c>
      <c r="E107" s="81" t="s">
        <v>1247</v>
      </c>
      <c r="F107" s="81">
        <v>70</v>
      </c>
      <c r="G107" s="19"/>
    </row>
    <row r="108" spans="1:7" ht="30" hidden="1" x14ac:dyDescent="0.25">
      <c r="A108" s="19"/>
      <c r="B108" s="81" t="s">
        <v>376</v>
      </c>
      <c r="C108" s="81" t="s">
        <v>1252</v>
      </c>
      <c r="D108" s="83" t="s">
        <v>1253</v>
      </c>
      <c r="E108" s="81" t="s">
        <v>1247</v>
      </c>
      <c r="F108" s="81">
        <v>70</v>
      </c>
      <c r="G108" s="19"/>
    </row>
    <row r="109" spans="1:7" ht="30" hidden="1" x14ac:dyDescent="0.25">
      <c r="A109" s="19"/>
      <c r="B109" s="81" t="s">
        <v>378</v>
      </c>
      <c r="C109" s="81" t="s">
        <v>1250</v>
      </c>
      <c r="D109" s="83" t="s">
        <v>1254</v>
      </c>
      <c r="E109" s="81" t="s">
        <v>1247</v>
      </c>
      <c r="F109" s="81">
        <v>70</v>
      </c>
      <c r="G109" s="19"/>
    </row>
    <row r="110" spans="1:7" ht="30" hidden="1" x14ac:dyDescent="0.25">
      <c r="A110" s="19"/>
      <c r="B110" s="81" t="s">
        <v>380</v>
      </c>
      <c r="C110" s="81" t="s">
        <v>381</v>
      </c>
      <c r="D110" s="83" t="s">
        <v>1255</v>
      </c>
      <c r="E110" s="81" t="s">
        <v>1247</v>
      </c>
      <c r="F110" s="81">
        <v>35</v>
      </c>
      <c r="G110" s="19"/>
    </row>
    <row r="111" spans="1:7" ht="30" hidden="1" x14ac:dyDescent="0.25">
      <c r="A111" s="19"/>
      <c r="B111" s="81" t="s">
        <v>382</v>
      </c>
      <c r="C111" s="81" t="s">
        <v>1256</v>
      </c>
      <c r="D111" s="83" t="s">
        <v>1257</v>
      </c>
      <c r="E111" s="81" t="s">
        <v>1247</v>
      </c>
      <c r="F111" s="81">
        <v>80</v>
      </c>
      <c r="G111" s="19"/>
    </row>
    <row r="112" spans="1:7" ht="30" hidden="1" x14ac:dyDescent="0.25">
      <c r="A112" s="19"/>
      <c r="B112" s="81" t="s">
        <v>384</v>
      </c>
      <c r="C112" s="81" t="s">
        <v>1258</v>
      </c>
      <c r="D112" s="83" t="s">
        <v>1259</v>
      </c>
      <c r="E112" s="81" t="s">
        <v>1247</v>
      </c>
      <c r="F112" s="81">
        <v>40</v>
      </c>
      <c r="G112" s="19"/>
    </row>
    <row r="113" spans="1:7" ht="30" hidden="1" x14ac:dyDescent="0.25">
      <c r="A113" s="19"/>
      <c r="B113" s="81" t="s">
        <v>386</v>
      </c>
      <c r="C113" s="81" t="s">
        <v>1260</v>
      </c>
      <c r="D113" s="83" t="s">
        <v>1259</v>
      </c>
      <c r="E113" s="81" t="s">
        <v>1247</v>
      </c>
      <c r="F113" s="81">
        <v>75</v>
      </c>
      <c r="G113" s="19"/>
    </row>
    <row r="114" spans="1:7" hidden="1" x14ac:dyDescent="0.2">
      <c r="A114" s="16">
        <v>11</v>
      </c>
      <c r="B114" s="80" t="s">
        <v>388</v>
      </c>
      <c r="C114" s="80"/>
      <c r="D114" s="82"/>
      <c r="E114" s="80"/>
      <c r="F114" s="84">
        <f>SUM(F115:F122)</f>
        <v>5750</v>
      </c>
      <c r="G114" s="16"/>
    </row>
    <row r="115" spans="1:7" ht="30" hidden="1" x14ac:dyDescent="0.2">
      <c r="A115" s="24"/>
      <c r="B115" s="81" t="s">
        <v>389</v>
      </c>
      <c r="C115" s="81" t="s">
        <v>1261</v>
      </c>
      <c r="D115" s="81" t="s">
        <v>1262</v>
      </c>
      <c r="E115" s="81" t="s">
        <v>1263</v>
      </c>
      <c r="F115" s="85">
        <v>1000</v>
      </c>
      <c r="G115" s="24"/>
    </row>
    <row r="116" spans="1:7" ht="30" hidden="1" x14ac:dyDescent="0.2">
      <c r="A116" s="24"/>
      <c r="B116" s="81" t="s">
        <v>390</v>
      </c>
      <c r="C116" s="81" t="s">
        <v>1261</v>
      </c>
      <c r="D116" s="81" t="s">
        <v>1264</v>
      </c>
      <c r="E116" s="81" t="s">
        <v>1263</v>
      </c>
      <c r="F116" s="85">
        <v>1000</v>
      </c>
      <c r="G116" s="24"/>
    </row>
    <row r="117" spans="1:7" ht="30" hidden="1" x14ac:dyDescent="0.2">
      <c r="A117" s="24"/>
      <c r="B117" s="81" t="s">
        <v>391</v>
      </c>
      <c r="C117" s="81" t="s">
        <v>1265</v>
      </c>
      <c r="D117" s="81" t="s">
        <v>1266</v>
      </c>
      <c r="E117" s="81" t="s">
        <v>1263</v>
      </c>
      <c r="F117" s="85">
        <v>1000</v>
      </c>
      <c r="G117" s="24"/>
    </row>
    <row r="118" spans="1:7" ht="30" hidden="1" x14ac:dyDescent="0.2">
      <c r="A118" s="24"/>
      <c r="B118" s="81" t="s">
        <v>392</v>
      </c>
      <c r="C118" s="81" t="s">
        <v>1267</v>
      </c>
      <c r="D118" s="81" t="s">
        <v>1268</v>
      </c>
      <c r="E118" s="81" t="s">
        <v>1263</v>
      </c>
      <c r="F118" s="81">
        <v>300</v>
      </c>
      <c r="G118" s="24"/>
    </row>
    <row r="119" spans="1:7" ht="30" hidden="1" x14ac:dyDescent="0.2">
      <c r="A119" s="24"/>
      <c r="B119" s="81" t="s">
        <v>393</v>
      </c>
      <c r="C119" s="81" t="s">
        <v>1269</v>
      </c>
      <c r="D119" s="81" t="s">
        <v>1270</v>
      </c>
      <c r="E119" s="81" t="s">
        <v>1263</v>
      </c>
      <c r="F119" s="81">
        <v>950</v>
      </c>
      <c r="G119" s="24"/>
    </row>
    <row r="120" spans="1:7" ht="30" hidden="1" x14ac:dyDescent="0.2">
      <c r="A120" s="24"/>
      <c r="B120" s="81" t="s">
        <v>394</v>
      </c>
      <c r="C120" s="81" t="s">
        <v>395</v>
      </c>
      <c r="D120" s="81" t="s">
        <v>1271</v>
      </c>
      <c r="E120" s="81" t="s">
        <v>1263</v>
      </c>
      <c r="F120" s="81">
        <v>500</v>
      </c>
      <c r="G120" s="24"/>
    </row>
    <row r="121" spans="1:7" ht="30" hidden="1" x14ac:dyDescent="0.2">
      <c r="A121" s="24"/>
      <c r="B121" s="81" t="s">
        <v>396</v>
      </c>
      <c r="C121" s="81" t="s">
        <v>395</v>
      </c>
      <c r="D121" s="81" t="s">
        <v>1271</v>
      </c>
      <c r="E121" s="81" t="s">
        <v>1263</v>
      </c>
      <c r="F121" s="81">
        <v>500</v>
      </c>
      <c r="G121" s="24"/>
    </row>
    <row r="122" spans="1:7" ht="30" hidden="1" x14ac:dyDescent="0.2">
      <c r="A122" s="24"/>
      <c r="B122" s="81" t="s">
        <v>397</v>
      </c>
      <c r="C122" s="81" t="s">
        <v>395</v>
      </c>
      <c r="D122" s="81" t="s">
        <v>1271</v>
      </c>
      <c r="E122" s="81" t="s">
        <v>1263</v>
      </c>
      <c r="F122" s="81">
        <v>500</v>
      </c>
      <c r="G122" s="24"/>
    </row>
    <row r="123" spans="1:7" hidden="1" x14ac:dyDescent="0.2">
      <c r="A123" s="16">
        <v>12</v>
      </c>
      <c r="B123" s="80" t="s">
        <v>398</v>
      </c>
      <c r="C123" s="80"/>
      <c r="D123" s="82"/>
      <c r="E123" s="80"/>
      <c r="F123" s="80">
        <f>SUM(F124:F129)</f>
        <v>6100</v>
      </c>
      <c r="G123" s="16"/>
    </row>
    <row r="124" spans="1:7" ht="15" hidden="1" x14ac:dyDescent="0.25">
      <c r="A124" s="591"/>
      <c r="B124" s="525" t="s">
        <v>399</v>
      </c>
      <c r="C124" s="81" t="s">
        <v>1272</v>
      </c>
      <c r="D124" s="83" t="s">
        <v>1273</v>
      </c>
      <c r="E124" s="81" t="s">
        <v>1220</v>
      </c>
      <c r="F124" s="81">
        <v>500</v>
      </c>
      <c r="G124" s="19"/>
    </row>
    <row r="125" spans="1:7" ht="15" hidden="1" x14ac:dyDescent="0.25">
      <c r="A125" s="591"/>
      <c r="B125" s="525" t="s">
        <v>399</v>
      </c>
      <c r="C125" s="81" t="s">
        <v>1274</v>
      </c>
      <c r="D125" s="83" t="s">
        <v>1217</v>
      </c>
      <c r="E125" s="81" t="s">
        <v>1220</v>
      </c>
      <c r="F125" s="81">
        <v>1000</v>
      </c>
      <c r="G125" s="19"/>
    </row>
    <row r="126" spans="1:7" ht="15" hidden="1" x14ac:dyDescent="0.25">
      <c r="A126" s="591"/>
      <c r="B126" s="593" t="s">
        <v>400</v>
      </c>
      <c r="C126" s="81" t="s">
        <v>1275</v>
      </c>
      <c r="D126" s="83" t="s">
        <v>1276</v>
      </c>
      <c r="E126" s="81" t="s">
        <v>1220</v>
      </c>
      <c r="F126" s="81">
        <v>800</v>
      </c>
      <c r="G126" s="19"/>
    </row>
    <row r="127" spans="1:7" ht="15" hidden="1" x14ac:dyDescent="0.25">
      <c r="A127" s="591"/>
      <c r="B127" s="593"/>
      <c r="C127" s="81" t="s">
        <v>404</v>
      </c>
      <c r="D127" s="83" t="s">
        <v>1276</v>
      </c>
      <c r="E127" s="81" t="s">
        <v>1220</v>
      </c>
      <c r="F127" s="81">
        <v>1000</v>
      </c>
      <c r="G127" s="19"/>
    </row>
    <row r="128" spans="1:7" ht="15" hidden="1" x14ac:dyDescent="0.25">
      <c r="A128" s="19"/>
      <c r="B128" s="81" t="s">
        <v>401</v>
      </c>
      <c r="C128" s="81" t="s">
        <v>402</v>
      </c>
      <c r="D128" s="83" t="s">
        <v>1277</v>
      </c>
      <c r="E128" s="81" t="s">
        <v>1220</v>
      </c>
      <c r="F128" s="81">
        <v>2000</v>
      </c>
      <c r="G128" s="19"/>
    </row>
    <row r="129" spans="1:7" ht="15" hidden="1" x14ac:dyDescent="0.25">
      <c r="A129" s="19"/>
      <c r="B129" s="81" t="s">
        <v>403</v>
      </c>
      <c r="C129" s="81" t="s">
        <v>1278</v>
      </c>
      <c r="D129" s="83" t="s">
        <v>1276</v>
      </c>
      <c r="E129" s="81" t="s">
        <v>1220</v>
      </c>
      <c r="F129" s="81">
        <v>800</v>
      </c>
      <c r="G129" s="19"/>
    </row>
    <row r="130" spans="1:7" hidden="1" x14ac:dyDescent="0.2">
      <c r="A130" s="16">
        <v>13</v>
      </c>
      <c r="B130" s="80" t="s">
        <v>405</v>
      </c>
      <c r="C130" s="80"/>
      <c r="D130" s="82"/>
      <c r="E130" s="80"/>
      <c r="F130" s="80">
        <f>SUM(F131:F143)</f>
        <v>9000</v>
      </c>
      <c r="G130" s="16"/>
    </row>
    <row r="131" spans="1:7" ht="30" hidden="1" x14ac:dyDescent="0.2">
      <c r="A131" s="24"/>
      <c r="B131" s="81" t="s">
        <v>406</v>
      </c>
      <c r="C131" s="81" t="s">
        <v>407</v>
      </c>
      <c r="D131" s="81" t="s">
        <v>1279</v>
      </c>
      <c r="E131" s="81" t="s">
        <v>1173</v>
      </c>
      <c r="F131" s="81">
        <v>800</v>
      </c>
      <c r="G131" s="24"/>
    </row>
    <row r="132" spans="1:7" ht="30" hidden="1" x14ac:dyDescent="0.2">
      <c r="A132" s="591"/>
      <c r="B132" s="593" t="s">
        <v>409</v>
      </c>
      <c r="C132" s="81" t="s">
        <v>1280</v>
      </c>
      <c r="D132" s="81" t="s">
        <v>1281</v>
      </c>
      <c r="E132" s="81" t="s">
        <v>1173</v>
      </c>
      <c r="F132" s="81">
        <v>400</v>
      </c>
      <c r="G132" s="24"/>
    </row>
    <row r="133" spans="1:7" ht="30" hidden="1" x14ac:dyDescent="0.2">
      <c r="A133" s="591"/>
      <c r="B133" s="593"/>
      <c r="C133" s="81" t="s">
        <v>1282</v>
      </c>
      <c r="D133" s="81" t="s">
        <v>1283</v>
      </c>
      <c r="E133" s="81" t="s">
        <v>1173</v>
      </c>
      <c r="F133" s="81">
        <v>1000</v>
      </c>
      <c r="G133" s="24"/>
    </row>
    <row r="134" spans="1:7" ht="30" hidden="1" x14ac:dyDescent="0.2">
      <c r="A134" s="24"/>
      <c r="B134" s="81" t="s">
        <v>410</v>
      </c>
      <c r="C134" s="81" t="s">
        <v>1284</v>
      </c>
      <c r="D134" s="81" t="s">
        <v>1285</v>
      </c>
      <c r="E134" s="81" t="s">
        <v>1173</v>
      </c>
      <c r="F134" s="81">
        <v>1000</v>
      </c>
      <c r="G134" s="24"/>
    </row>
    <row r="135" spans="1:7" ht="30" hidden="1" x14ac:dyDescent="0.2">
      <c r="A135" s="591"/>
      <c r="B135" s="593" t="s">
        <v>411</v>
      </c>
      <c r="C135" s="81" t="s">
        <v>1286</v>
      </c>
      <c r="D135" s="81" t="s">
        <v>1287</v>
      </c>
      <c r="E135" s="81" t="s">
        <v>1173</v>
      </c>
      <c r="F135" s="81">
        <v>400</v>
      </c>
      <c r="G135" s="24"/>
    </row>
    <row r="136" spans="1:7" ht="30" hidden="1" x14ac:dyDescent="0.2">
      <c r="A136" s="591"/>
      <c r="B136" s="593"/>
      <c r="C136" s="81" t="s">
        <v>1288</v>
      </c>
      <c r="D136" s="81" t="s">
        <v>1289</v>
      </c>
      <c r="E136" s="81" t="s">
        <v>1173</v>
      </c>
      <c r="F136" s="81">
        <v>1000</v>
      </c>
      <c r="G136" s="24"/>
    </row>
    <row r="137" spans="1:7" ht="30" hidden="1" x14ac:dyDescent="0.2">
      <c r="A137" s="591"/>
      <c r="B137" s="593" t="s">
        <v>413</v>
      </c>
      <c r="C137" s="81" t="s">
        <v>1290</v>
      </c>
      <c r="D137" s="81" t="s">
        <v>1291</v>
      </c>
      <c r="E137" s="81" t="s">
        <v>1173</v>
      </c>
      <c r="F137" s="81">
        <v>800</v>
      </c>
      <c r="G137" s="24"/>
    </row>
    <row r="138" spans="1:7" ht="30" hidden="1" x14ac:dyDescent="0.2">
      <c r="A138" s="591"/>
      <c r="B138" s="593"/>
      <c r="C138" s="81" t="s">
        <v>1292</v>
      </c>
      <c r="D138" s="81" t="s">
        <v>1291</v>
      </c>
      <c r="E138" s="81" t="s">
        <v>1173</v>
      </c>
      <c r="F138" s="81">
        <v>400</v>
      </c>
      <c r="G138" s="24"/>
    </row>
    <row r="139" spans="1:7" ht="30" hidden="1" x14ac:dyDescent="0.2">
      <c r="A139" s="591"/>
      <c r="B139" s="593" t="s">
        <v>414</v>
      </c>
      <c r="C139" s="81" t="s">
        <v>1288</v>
      </c>
      <c r="D139" s="81" t="s">
        <v>1289</v>
      </c>
      <c r="E139" s="81" t="s">
        <v>1173</v>
      </c>
      <c r="F139" s="81">
        <v>1000</v>
      </c>
      <c r="G139" s="24"/>
    </row>
    <row r="140" spans="1:7" ht="30" hidden="1" x14ac:dyDescent="0.2">
      <c r="A140" s="591"/>
      <c r="B140" s="593"/>
      <c r="C140" s="81" t="s">
        <v>1292</v>
      </c>
      <c r="D140" s="81" t="s">
        <v>1291</v>
      </c>
      <c r="E140" s="81" t="s">
        <v>1173</v>
      </c>
      <c r="F140" s="81">
        <v>400</v>
      </c>
      <c r="G140" s="24"/>
    </row>
    <row r="141" spans="1:7" ht="30" hidden="1" x14ac:dyDescent="0.2">
      <c r="A141" s="24"/>
      <c r="B141" s="81" t="s">
        <v>415</v>
      </c>
      <c r="C141" s="81" t="s">
        <v>1293</v>
      </c>
      <c r="D141" s="81" t="s">
        <v>1291</v>
      </c>
      <c r="E141" s="81" t="s">
        <v>1173</v>
      </c>
      <c r="F141" s="81">
        <v>500</v>
      </c>
      <c r="G141" s="24"/>
    </row>
    <row r="142" spans="1:7" ht="30" hidden="1" x14ac:dyDescent="0.2">
      <c r="A142" s="24"/>
      <c r="B142" s="81" t="s">
        <v>416</v>
      </c>
      <c r="C142" s="81" t="s">
        <v>1294</v>
      </c>
      <c r="D142" s="81" t="s">
        <v>1295</v>
      </c>
      <c r="E142" s="81" t="s">
        <v>1173</v>
      </c>
      <c r="F142" s="81">
        <v>500</v>
      </c>
      <c r="G142" s="24"/>
    </row>
    <row r="143" spans="1:7" ht="30" hidden="1" x14ac:dyDescent="0.2">
      <c r="A143" s="24"/>
      <c r="B143" s="81" t="s">
        <v>417</v>
      </c>
      <c r="C143" s="81" t="s">
        <v>418</v>
      </c>
      <c r="D143" s="81" t="s">
        <v>1295</v>
      </c>
      <c r="E143" s="81" t="s">
        <v>1173</v>
      </c>
      <c r="F143" s="81">
        <v>800</v>
      </c>
      <c r="G143" s="24"/>
    </row>
    <row r="144" spans="1:7" hidden="1" x14ac:dyDescent="0.2">
      <c r="A144" s="22">
        <v>14</v>
      </c>
      <c r="B144" s="80" t="s">
        <v>419</v>
      </c>
      <c r="C144" s="80"/>
      <c r="D144" s="80"/>
      <c r="E144" s="80"/>
      <c r="F144" s="80">
        <f>SUM(F145:F151)</f>
        <v>1309</v>
      </c>
      <c r="G144" s="22"/>
    </row>
    <row r="145" spans="1:7" ht="30" hidden="1" x14ac:dyDescent="0.2">
      <c r="A145" s="24"/>
      <c r="B145" s="81" t="s">
        <v>420</v>
      </c>
      <c r="C145" s="81" t="s">
        <v>1296</v>
      </c>
      <c r="D145" s="81" t="s">
        <v>1297</v>
      </c>
      <c r="E145" s="81" t="s">
        <v>1173</v>
      </c>
      <c r="F145" s="81">
        <v>550</v>
      </c>
      <c r="G145" s="24"/>
    </row>
    <row r="146" spans="1:7" ht="30" hidden="1" x14ac:dyDescent="0.2">
      <c r="A146" s="24"/>
      <c r="B146" s="81" t="s">
        <v>421</v>
      </c>
      <c r="C146" s="81" t="s">
        <v>1298</v>
      </c>
      <c r="D146" s="81" t="s">
        <v>1299</v>
      </c>
      <c r="E146" s="81" t="s">
        <v>1173</v>
      </c>
      <c r="F146" s="81">
        <v>170</v>
      </c>
      <c r="G146" s="24"/>
    </row>
    <row r="147" spans="1:7" ht="30" hidden="1" x14ac:dyDescent="0.2">
      <c r="A147" s="24"/>
      <c r="B147" s="81" t="s">
        <v>422</v>
      </c>
      <c r="C147" s="81" t="s">
        <v>1300</v>
      </c>
      <c r="D147" s="81" t="s">
        <v>1301</v>
      </c>
      <c r="E147" s="81" t="s">
        <v>1173</v>
      </c>
      <c r="F147" s="81">
        <v>38</v>
      </c>
      <c r="G147" s="24"/>
    </row>
    <row r="148" spans="1:7" ht="30" hidden="1" x14ac:dyDescent="0.2">
      <c r="A148" s="24"/>
      <c r="B148" s="81" t="s">
        <v>423</v>
      </c>
      <c r="C148" s="81" t="s">
        <v>1298</v>
      </c>
      <c r="D148" s="81" t="s">
        <v>1302</v>
      </c>
      <c r="E148" s="81" t="s">
        <v>1173</v>
      </c>
      <c r="F148" s="81">
        <v>210</v>
      </c>
      <c r="G148" s="24"/>
    </row>
    <row r="149" spans="1:7" ht="30" hidden="1" x14ac:dyDescent="0.2">
      <c r="A149" s="24"/>
      <c r="B149" s="81" t="s">
        <v>424</v>
      </c>
      <c r="C149" s="81" t="s">
        <v>1298</v>
      </c>
      <c r="D149" s="81" t="s">
        <v>1302</v>
      </c>
      <c r="E149" s="81" t="s">
        <v>1173</v>
      </c>
      <c r="F149" s="81">
        <v>232</v>
      </c>
      <c r="G149" s="24"/>
    </row>
    <row r="150" spans="1:7" ht="30" hidden="1" x14ac:dyDescent="0.2">
      <c r="A150" s="24"/>
      <c r="B150" s="81" t="s">
        <v>425</v>
      </c>
      <c r="C150" s="81" t="s">
        <v>1298</v>
      </c>
      <c r="D150" s="81" t="s">
        <v>1302</v>
      </c>
      <c r="E150" s="81" t="s">
        <v>1173</v>
      </c>
      <c r="F150" s="81">
        <v>79</v>
      </c>
      <c r="G150" s="24"/>
    </row>
    <row r="151" spans="1:7" ht="30" hidden="1" x14ac:dyDescent="0.2">
      <c r="A151" s="24"/>
      <c r="B151" s="81" t="s">
        <v>426</v>
      </c>
      <c r="C151" s="81" t="s">
        <v>1303</v>
      </c>
      <c r="D151" s="81" t="s">
        <v>1304</v>
      </c>
      <c r="E151" s="81" t="s">
        <v>1173</v>
      </c>
      <c r="F151" s="81">
        <v>30</v>
      </c>
      <c r="G151" s="24"/>
    </row>
    <row r="152" spans="1:7" hidden="1" x14ac:dyDescent="0.2">
      <c r="A152" s="16">
        <v>15</v>
      </c>
      <c r="B152" s="80" t="s">
        <v>427</v>
      </c>
      <c r="C152" s="80"/>
      <c r="D152" s="82"/>
      <c r="E152" s="80"/>
      <c r="F152" s="80">
        <f>SUM(F153:F173,F174)</f>
        <v>677</v>
      </c>
      <c r="G152" s="16"/>
    </row>
    <row r="153" spans="1:7" ht="15" hidden="1" x14ac:dyDescent="0.25">
      <c r="A153" s="591"/>
      <c r="B153" s="593" t="s">
        <v>310</v>
      </c>
      <c r="C153" s="81" t="s">
        <v>1305</v>
      </c>
      <c r="D153" s="83" t="s">
        <v>1306</v>
      </c>
      <c r="E153" s="81" t="s">
        <v>1307</v>
      </c>
      <c r="F153" s="81">
        <v>25</v>
      </c>
      <c r="G153" s="19"/>
    </row>
    <row r="154" spans="1:7" ht="15" hidden="1" x14ac:dyDescent="0.25">
      <c r="A154" s="591"/>
      <c r="B154" s="594"/>
      <c r="C154" s="81" t="s">
        <v>1308</v>
      </c>
      <c r="D154" s="83" t="s">
        <v>1309</v>
      </c>
      <c r="E154" s="81" t="s">
        <v>1310</v>
      </c>
      <c r="F154" s="81">
        <v>15</v>
      </c>
      <c r="G154" s="19"/>
    </row>
    <row r="155" spans="1:7" ht="15" hidden="1" x14ac:dyDescent="0.25">
      <c r="A155" s="591"/>
      <c r="B155" s="594"/>
      <c r="C155" s="81" t="s">
        <v>1311</v>
      </c>
      <c r="D155" s="83" t="s">
        <v>1312</v>
      </c>
      <c r="E155" s="81" t="s">
        <v>1310</v>
      </c>
      <c r="F155" s="81">
        <v>50</v>
      </c>
      <c r="G155" s="19"/>
    </row>
    <row r="156" spans="1:7" ht="15" hidden="1" x14ac:dyDescent="0.25">
      <c r="A156" s="591"/>
      <c r="B156" s="594"/>
      <c r="C156" s="81" t="s">
        <v>1313</v>
      </c>
      <c r="D156" s="83" t="s">
        <v>515</v>
      </c>
      <c r="E156" s="81" t="s">
        <v>1307</v>
      </c>
      <c r="F156" s="81">
        <v>20</v>
      </c>
      <c r="G156" s="19"/>
    </row>
    <row r="157" spans="1:7" ht="15" hidden="1" x14ac:dyDescent="0.25">
      <c r="A157" s="591"/>
      <c r="B157" s="594"/>
      <c r="C157" s="81" t="s">
        <v>1314</v>
      </c>
      <c r="D157" s="83" t="s">
        <v>1315</v>
      </c>
      <c r="E157" s="81" t="s">
        <v>1310</v>
      </c>
      <c r="F157" s="81">
        <v>30</v>
      </c>
      <c r="G157" s="19"/>
    </row>
    <row r="158" spans="1:7" ht="15" hidden="1" x14ac:dyDescent="0.25">
      <c r="A158" s="591"/>
      <c r="B158" s="594"/>
      <c r="C158" s="81" t="s">
        <v>1316</v>
      </c>
      <c r="D158" s="83" t="s">
        <v>1315</v>
      </c>
      <c r="E158" s="81" t="s">
        <v>1310</v>
      </c>
      <c r="F158" s="81">
        <v>20</v>
      </c>
      <c r="G158" s="19"/>
    </row>
    <row r="159" spans="1:7" ht="15" hidden="1" x14ac:dyDescent="0.25">
      <c r="A159" s="591"/>
      <c r="B159" s="594"/>
      <c r="C159" s="81" t="s">
        <v>1317</v>
      </c>
      <c r="D159" s="83" t="s">
        <v>515</v>
      </c>
      <c r="E159" s="81" t="s">
        <v>1310</v>
      </c>
      <c r="F159" s="81">
        <v>20</v>
      </c>
      <c r="G159" s="19"/>
    </row>
    <row r="160" spans="1:7" ht="15" hidden="1" x14ac:dyDescent="0.25">
      <c r="A160" s="591"/>
      <c r="B160" s="594"/>
      <c r="C160" s="81" t="s">
        <v>1318</v>
      </c>
      <c r="D160" s="83" t="s">
        <v>1315</v>
      </c>
      <c r="E160" s="81" t="s">
        <v>1319</v>
      </c>
      <c r="F160" s="81">
        <v>30</v>
      </c>
      <c r="G160" s="19"/>
    </row>
    <row r="161" spans="1:7" ht="15" hidden="1" x14ac:dyDescent="0.25">
      <c r="A161" s="591"/>
      <c r="B161" s="594"/>
      <c r="C161" s="81" t="s">
        <v>1320</v>
      </c>
      <c r="D161" s="83" t="s">
        <v>515</v>
      </c>
      <c r="E161" s="81" t="s">
        <v>1307</v>
      </c>
      <c r="F161" s="81">
        <v>20</v>
      </c>
      <c r="G161" s="19"/>
    </row>
    <row r="162" spans="1:7" ht="15" hidden="1" x14ac:dyDescent="0.25">
      <c r="A162" s="591"/>
      <c r="B162" s="593" t="s">
        <v>312</v>
      </c>
      <c r="C162" s="81" t="s">
        <v>853</v>
      </c>
      <c r="D162" s="83" t="s">
        <v>1321</v>
      </c>
      <c r="E162" s="81" t="s">
        <v>1322</v>
      </c>
      <c r="F162" s="81">
        <v>40</v>
      </c>
      <c r="G162" s="19"/>
    </row>
    <row r="163" spans="1:7" ht="15" hidden="1" x14ac:dyDescent="0.25">
      <c r="A163" s="591"/>
      <c r="B163" s="593"/>
      <c r="C163" s="81" t="s">
        <v>1323</v>
      </c>
      <c r="D163" s="83" t="s">
        <v>1324</v>
      </c>
      <c r="E163" s="81" t="s">
        <v>1322</v>
      </c>
      <c r="F163" s="81">
        <v>40</v>
      </c>
      <c r="G163" s="19"/>
    </row>
    <row r="164" spans="1:7" ht="15" hidden="1" x14ac:dyDescent="0.25">
      <c r="A164" s="591"/>
      <c r="B164" s="593"/>
      <c r="C164" s="81" t="s">
        <v>1325</v>
      </c>
      <c r="D164" s="83" t="s">
        <v>1324</v>
      </c>
      <c r="E164" s="81" t="s">
        <v>1322</v>
      </c>
      <c r="F164" s="81">
        <v>50</v>
      </c>
      <c r="G164" s="19"/>
    </row>
    <row r="165" spans="1:7" ht="15" hidden="1" x14ac:dyDescent="0.25">
      <c r="A165" s="591"/>
      <c r="B165" s="593"/>
      <c r="C165" s="81" t="s">
        <v>1326</v>
      </c>
      <c r="D165" s="83" t="s">
        <v>1327</v>
      </c>
      <c r="E165" s="81" t="s">
        <v>1322</v>
      </c>
      <c r="F165" s="81">
        <v>75</v>
      </c>
      <c r="G165" s="19"/>
    </row>
    <row r="166" spans="1:7" ht="15" hidden="1" x14ac:dyDescent="0.25">
      <c r="A166" s="591"/>
      <c r="B166" s="593"/>
      <c r="C166" s="81" t="s">
        <v>1328</v>
      </c>
      <c r="D166" s="83" t="s">
        <v>1324</v>
      </c>
      <c r="E166" s="81" t="s">
        <v>1322</v>
      </c>
      <c r="F166" s="81">
        <v>65</v>
      </c>
      <c r="G166" s="19"/>
    </row>
    <row r="167" spans="1:7" ht="15" hidden="1" x14ac:dyDescent="0.25">
      <c r="A167" s="591"/>
      <c r="B167" s="591" t="s">
        <v>313</v>
      </c>
      <c r="C167" s="81" t="s">
        <v>1329</v>
      </c>
      <c r="D167" s="83" t="s">
        <v>1330</v>
      </c>
      <c r="E167" s="81" t="s">
        <v>1307</v>
      </c>
      <c r="F167" s="81">
        <v>11</v>
      </c>
      <c r="G167" s="19"/>
    </row>
    <row r="168" spans="1:7" ht="15" hidden="1" x14ac:dyDescent="0.25">
      <c r="A168" s="591"/>
      <c r="B168" s="591"/>
      <c r="C168" s="81" t="s">
        <v>1331</v>
      </c>
      <c r="D168" s="83" t="s">
        <v>1330</v>
      </c>
      <c r="E168" s="81" t="s">
        <v>1332</v>
      </c>
      <c r="F168" s="81">
        <v>13</v>
      </c>
      <c r="G168" s="19"/>
    </row>
    <row r="169" spans="1:7" ht="15" hidden="1" x14ac:dyDescent="0.25">
      <c r="A169" s="591"/>
      <c r="B169" s="591" t="s">
        <v>313</v>
      </c>
      <c r="C169" s="81" t="s">
        <v>1333</v>
      </c>
      <c r="D169" s="83" t="s">
        <v>1334</v>
      </c>
      <c r="E169" s="81" t="s">
        <v>1332</v>
      </c>
      <c r="F169" s="81">
        <v>10</v>
      </c>
      <c r="G169" s="19"/>
    </row>
    <row r="170" spans="1:7" ht="15" hidden="1" x14ac:dyDescent="0.25">
      <c r="A170" s="591"/>
      <c r="B170" s="591"/>
      <c r="C170" s="81" t="s">
        <v>1335</v>
      </c>
      <c r="D170" s="83" t="s">
        <v>1168</v>
      </c>
      <c r="E170" s="81" t="s">
        <v>1307</v>
      </c>
      <c r="F170" s="81">
        <v>10</v>
      </c>
      <c r="G170" s="19"/>
    </row>
    <row r="171" spans="1:7" ht="15" hidden="1" x14ac:dyDescent="0.25">
      <c r="A171" s="591"/>
      <c r="B171" s="591"/>
      <c r="C171" s="81" t="s">
        <v>1336</v>
      </c>
      <c r="D171" s="83" t="s">
        <v>1168</v>
      </c>
      <c r="E171" s="81" t="s">
        <v>1307</v>
      </c>
      <c r="F171" s="81">
        <v>8</v>
      </c>
      <c r="G171" s="19"/>
    </row>
    <row r="172" spans="1:7" ht="15" hidden="1" x14ac:dyDescent="0.25">
      <c r="A172" s="591"/>
      <c r="B172" s="593" t="s">
        <v>314</v>
      </c>
      <c r="C172" s="81" t="s">
        <v>1337</v>
      </c>
      <c r="D172" s="83" t="s">
        <v>1338</v>
      </c>
      <c r="E172" s="81" t="s">
        <v>1339</v>
      </c>
      <c r="F172" s="81">
        <v>30</v>
      </c>
      <c r="G172" s="19"/>
    </row>
    <row r="173" spans="1:7" ht="15" hidden="1" x14ac:dyDescent="0.25">
      <c r="A173" s="598"/>
      <c r="B173" s="599"/>
      <c r="C173" s="81" t="s">
        <v>1340</v>
      </c>
      <c r="D173" s="83" t="s">
        <v>1341</v>
      </c>
      <c r="E173" s="81" t="s">
        <v>1339</v>
      </c>
      <c r="F173" s="81">
        <v>42</v>
      </c>
      <c r="G173" s="19"/>
    </row>
    <row r="174" spans="1:7" ht="15" hidden="1" x14ac:dyDescent="0.25">
      <c r="A174" s="598"/>
      <c r="B174" s="599"/>
      <c r="C174" s="81" t="s">
        <v>1342</v>
      </c>
      <c r="D174" s="83" t="s">
        <v>1338</v>
      </c>
      <c r="E174" s="81" t="s">
        <v>1339</v>
      </c>
      <c r="F174" s="81">
        <v>53</v>
      </c>
      <c r="G174" s="19"/>
    </row>
    <row r="175" spans="1:7" hidden="1" x14ac:dyDescent="0.2">
      <c r="A175" s="16">
        <v>16</v>
      </c>
      <c r="B175" s="80" t="s">
        <v>432</v>
      </c>
      <c r="C175" s="80"/>
      <c r="D175" s="82"/>
      <c r="E175" s="80"/>
      <c r="F175" s="80">
        <f>SUM(F176:F179)</f>
        <v>690</v>
      </c>
      <c r="G175" s="16"/>
    </row>
    <row r="176" spans="1:7" ht="15" hidden="1" x14ac:dyDescent="0.2">
      <c r="A176" s="24"/>
      <c r="B176" s="81" t="s">
        <v>433</v>
      </c>
      <c r="C176" s="81" t="s">
        <v>1343</v>
      </c>
      <c r="D176" s="81" t="s">
        <v>1344</v>
      </c>
      <c r="E176" s="81" t="s">
        <v>1240</v>
      </c>
      <c r="F176" s="81">
        <v>200</v>
      </c>
      <c r="G176" s="24"/>
    </row>
    <row r="177" spans="1:7" ht="15" hidden="1" x14ac:dyDescent="0.2">
      <c r="A177" s="24"/>
      <c r="B177" s="81" t="s">
        <v>434</v>
      </c>
      <c r="C177" s="81" t="s">
        <v>1345</v>
      </c>
      <c r="D177" s="81" t="s">
        <v>1234</v>
      </c>
      <c r="E177" s="81" t="s">
        <v>1232</v>
      </c>
      <c r="F177" s="81">
        <v>130</v>
      </c>
      <c r="G177" s="24"/>
    </row>
    <row r="178" spans="1:7" ht="30" hidden="1" x14ac:dyDescent="0.2">
      <c r="A178" s="24"/>
      <c r="B178" s="81" t="s">
        <v>435</v>
      </c>
      <c r="C178" s="81" t="s">
        <v>1346</v>
      </c>
      <c r="D178" s="81" t="s">
        <v>1347</v>
      </c>
      <c r="E178" s="81" t="s">
        <v>1232</v>
      </c>
      <c r="F178" s="81">
        <v>200</v>
      </c>
      <c r="G178" s="24"/>
    </row>
    <row r="179" spans="1:7" ht="30" hidden="1" x14ac:dyDescent="0.2">
      <c r="A179" s="24"/>
      <c r="B179" s="81" t="s">
        <v>436</v>
      </c>
      <c r="C179" s="81" t="s">
        <v>1348</v>
      </c>
      <c r="D179" s="81" t="s">
        <v>1347</v>
      </c>
      <c r="E179" s="81" t="s">
        <v>1232</v>
      </c>
      <c r="F179" s="81">
        <v>160</v>
      </c>
      <c r="G179" s="24"/>
    </row>
    <row r="180" spans="1:7" hidden="1" x14ac:dyDescent="0.2">
      <c r="A180" s="16">
        <v>17</v>
      </c>
      <c r="B180" s="80" t="s">
        <v>437</v>
      </c>
      <c r="C180" s="80"/>
      <c r="D180" s="86"/>
      <c r="E180" s="87"/>
      <c r="F180" s="87">
        <f>SUM(F181:F189)</f>
        <v>450</v>
      </c>
      <c r="G180" s="88"/>
    </row>
    <row r="181" spans="1:7" ht="15" hidden="1" x14ac:dyDescent="0.25">
      <c r="A181" s="597"/>
      <c r="B181" s="593" t="s">
        <v>310</v>
      </c>
      <c r="C181" s="81" t="s">
        <v>627</v>
      </c>
      <c r="D181" s="89" t="s">
        <v>1349</v>
      </c>
      <c r="E181" s="90" t="s">
        <v>1247</v>
      </c>
      <c r="F181" s="90">
        <v>50</v>
      </c>
      <c r="G181" s="91"/>
    </row>
    <row r="182" spans="1:7" ht="15" hidden="1" x14ac:dyDescent="0.25">
      <c r="A182" s="597"/>
      <c r="B182" s="593"/>
      <c r="C182" s="81" t="s">
        <v>1350</v>
      </c>
      <c r="D182" s="89" t="s">
        <v>1251</v>
      </c>
      <c r="E182" s="90" t="s">
        <v>1247</v>
      </c>
      <c r="F182" s="90">
        <v>50</v>
      </c>
      <c r="G182" s="91"/>
    </row>
    <row r="183" spans="1:7" ht="15" hidden="1" x14ac:dyDescent="0.25">
      <c r="A183" s="597"/>
      <c r="B183" s="593" t="s">
        <v>312</v>
      </c>
      <c r="C183" s="81" t="s">
        <v>627</v>
      </c>
      <c r="D183" s="89" t="s">
        <v>1349</v>
      </c>
      <c r="E183" s="90" t="s">
        <v>1247</v>
      </c>
      <c r="F183" s="90">
        <v>50</v>
      </c>
      <c r="G183" s="91"/>
    </row>
    <row r="184" spans="1:7" ht="15" hidden="1" x14ac:dyDescent="0.25">
      <c r="A184" s="597"/>
      <c r="B184" s="593"/>
      <c r="C184" s="81" t="s">
        <v>1350</v>
      </c>
      <c r="D184" s="89" t="s">
        <v>1351</v>
      </c>
      <c r="E184" s="90" t="s">
        <v>1247</v>
      </c>
      <c r="F184" s="90">
        <v>50</v>
      </c>
      <c r="G184" s="91"/>
    </row>
    <row r="185" spans="1:7" ht="15" hidden="1" x14ac:dyDescent="0.25">
      <c r="A185" s="597"/>
      <c r="B185" s="593" t="s">
        <v>313</v>
      </c>
      <c r="C185" s="81" t="s">
        <v>1352</v>
      </c>
      <c r="D185" s="89" t="s">
        <v>1353</v>
      </c>
      <c r="E185" s="90" t="s">
        <v>1247</v>
      </c>
      <c r="F185" s="90">
        <v>50</v>
      </c>
      <c r="G185" s="91"/>
    </row>
    <row r="186" spans="1:7" ht="15" hidden="1" x14ac:dyDescent="0.25">
      <c r="A186" s="597"/>
      <c r="B186" s="593"/>
      <c r="C186" s="81" t="s">
        <v>1350</v>
      </c>
      <c r="D186" s="89" t="s">
        <v>1351</v>
      </c>
      <c r="E186" s="90" t="s">
        <v>1247</v>
      </c>
      <c r="F186" s="90">
        <v>50</v>
      </c>
      <c r="G186" s="91"/>
    </row>
    <row r="187" spans="1:7" ht="15" hidden="1" x14ac:dyDescent="0.25">
      <c r="A187" s="19"/>
      <c r="B187" s="81" t="s">
        <v>314</v>
      </c>
      <c r="C187" s="81" t="s">
        <v>1354</v>
      </c>
      <c r="D187" s="89" t="s">
        <v>1353</v>
      </c>
      <c r="E187" s="90" t="s">
        <v>1247</v>
      </c>
      <c r="F187" s="90">
        <v>50</v>
      </c>
      <c r="G187" s="91"/>
    </row>
    <row r="188" spans="1:7" ht="15" hidden="1" x14ac:dyDescent="0.25">
      <c r="A188" s="591"/>
      <c r="B188" s="593" t="s">
        <v>315</v>
      </c>
      <c r="C188" s="81" t="s">
        <v>1354</v>
      </c>
      <c r="D188" s="89" t="s">
        <v>1353</v>
      </c>
      <c r="E188" s="90" t="s">
        <v>1247</v>
      </c>
      <c r="F188" s="90">
        <v>50</v>
      </c>
      <c r="G188" s="91"/>
    </row>
    <row r="189" spans="1:7" ht="15" hidden="1" x14ac:dyDescent="0.25">
      <c r="A189" s="591"/>
      <c r="B189" s="593"/>
      <c r="C189" s="81" t="s">
        <v>1350</v>
      </c>
      <c r="D189" s="89" t="s">
        <v>1351</v>
      </c>
      <c r="E189" s="90" t="s">
        <v>1247</v>
      </c>
      <c r="F189" s="90">
        <v>50</v>
      </c>
      <c r="G189" s="91"/>
    </row>
    <row r="190" spans="1:7" hidden="1" x14ac:dyDescent="0.2">
      <c r="A190" s="16">
        <v>18</v>
      </c>
      <c r="B190" s="80" t="s">
        <v>438</v>
      </c>
      <c r="C190" s="80"/>
      <c r="D190" s="86"/>
      <c r="E190" s="87"/>
      <c r="F190" s="87">
        <f>SUM(F191:F201)</f>
        <v>29500</v>
      </c>
      <c r="G190" s="88"/>
    </row>
    <row r="191" spans="1:7" ht="15" hidden="1" x14ac:dyDescent="0.25">
      <c r="A191" s="597"/>
      <c r="B191" s="593" t="s">
        <v>1355</v>
      </c>
      <c r="C191" s="81" t="s">
        <v>1356</v>
      </c>
      <c r="D191" s="89" t="s">
        <v>1357</v>
      </c>
      <c r="E191" s="90" t="s">
        <v>1130</v>
      </c>
      <c r="F191" s="90">
        <v>1000</v>
      </c>
      <c r="G191" s="91"/>
    </row>
    <row r="192" spans="1:7" ht="15" hidden="1" x14ac:dyDescent="0.25">
      <c r="A192" s="597"/>
      <c r="B192" s="593"/>
      <c r="C192" s="81" t="s">
        <v>1358</v>
      </c>
      <c r="D192" s="89" t="s">
        <v>1359</v>
      </c>
      <c r="E192" s="90" t="s">
        <v>1130</v>
      </c>
      <c r="F192" s="90">
        <v>2000</v>
      </c>
      <c r="G192" s="91"/>
    </row>
    <row r="193" spans="1:7" ht="15" hidden="1" x14ac:dyDescent="0.25">
      <c r="A193" s="597"/>
      <c r="B193" s="593"/>
      <c r="C193" s="81" t="s">
        <v>725</v>
      </c>
      <c r="D193" s="89" t="s">
        <v>1360</v>
      </c>
      <c r="E193" s="90" t="s">
        <v>1130</v>
      </c>
      <c r="F193" s="90">
        <v>3000</v>
      </c>
      <c r="G193" s="91"/>
    </row>
    <row r="194" spans="1:7" ht="15" hidden="1" x14ac:dyDescent="0.25">
      <c r="A194" s="19"/>
      <c r="B194" s="81" t="s">
        <v>1361</v>
      </c>
      <c r="C194" s="81" t="s">
        <v>725</v>
      </c>
      <c r="D194" s="89" t="s">
        <v>1362</v>
      </c>
      <c r="E194" s="90" t="s">
        <v>1363</v>
      </c>
      <c r="F194" s="90">
        <v>2500</v>
      </c>
      <c r="G194" s="91"/>
    </row>
    <row r="195" spans="1:7" ht="15" hidden="1" x14ac:dyDescent="0.25">
      <c r="A195" s="597"/>
      <c r="B195" s="593" t="s">
        <v>1364</v>
      </c>
      <c r="C195" s="81" t="s">
        <v>1365</v>
      </c>
      <c r="D195" s="89" t="s">
        <v>1357</v>
      </c>
      <c r="E195" s="90" t="s">
        <v>1130</v>
      </c>
      <c r="F195" s="90">
        <v>1000</v>
      </c>
      <c r="G195" s="91"/>
    </row>
    <row r="196" spans="1:7" ht="15" hidden="1" x14ac:dyDescent="0.25">
      <c r="A196" s="597"/>
      <c r="B196" s="593"/>
      <c r="C196" s="81" t="s">
        <v>1366</v>
      </c>
      <c r="D196" s="89" t="s">
        <v>1367</v>
      </c>
      <c r="E196" s="90" t="s">
        <v>1130</v>
      </c>
      <c r="F196" s="90">
        <v>3000</v>
      </c>
      <c r="G196" s="91"/>
    </row>
    <row r="197" spans="1:7" ht="15" hidden="1" x14ac:dyDescent="0.25">
      <c r="A197" s="597"/>
      <c r="B197" s="593"/>
      <c r="C197" s="81" t="s">
        <v>1368</v>
      </c>
      <c r="D197" s="89" t="s">
        <v>1369</v>
      </c>
      <c r="E197" s="90" t="s">
        <v>1130</v>
      </c>
      <c r="F197" s="90">
        <v>5000</v>
      </c>
      <c r="G197" s="91"/>
    </row>
    <row r="198" spans="1:7" ht="15" hidden="1" x14ac:dyDescent="0.25">
      <c r="A198" s="597"/>
      <c r="B198" s="593" t="s">
        <v>1370</v>
      </c>
      <c r="C198" s="81" t="s">
        <v>1365</v>
      </c>
      <c r="D198" s="89" t="s">
        <v>1357</v>
      </c>
      <c r="E198" s="90" t="s">
        <v>1130</v>
      </c>
      <c r="F198" s="90">
        <v>1000</v>
      </c>
      <c r="G198" s="91"/>
    </row>
    <row r="199" spans="1:7" ht="15" hidden="1" x14ac:dyDescent="0.25">
      <c r="A199" s="597"/>
      <c r="B199" s="593"/>
      <c r="C199" s="81" t="s">
        <v>1366</v>
      </c>
      <c r="D199" s="89" t="s">
        <v>1367</v>
      </c>
      <c r="E199" s="90" t="s">
        <v>1130</v>
      </c>
      <c r="F199" s="90">
        <v>3000</v>
      </c>
      <c r="G199" s="91"/>
    </row>
    <row r="200" spans="1:7" ht="15" hidden="1" x14ac:dyDescent="0.25">
      <c r="A200" s="597"/>
      <c r="B200" s="593"/>
      <c r="C200" s="81" t="s">
        <v>1368</v>
      </c>
      <c r="D200" s="89" t="s">
        <v>1369</v>
      </c>
      <c r="E200" s="90" t="s">
        <v>1130</v>
      </c>
      <c r="F200" s="90">
        <v>5000</v>
      </c>
      <c r="G200" s="91"/>
    </row>
    <row r="201" spans="1:7" ht="15" hidden="1" x14ac:dyDescent="0.25">
      <c r="A201" s="597"/>
      <c r="B201" s="593"/>
      <c r="C201" s="81" t="s">
        <v>725</v>
      </c>
      <c r="D201" s="89" t="s">
        <v>1371</v>
      </c>
      <c r="E201" s="90" t="s">
        <v>1130</v>
      </c>
      <c r="F201" s="90">
        <v>3000</v>
      </c>
      <c r="G201" s="91"/>
    </row>
    <row r="202" spans="1:7" ht="45" x14ac:dyDescent="0.2">
      <c r="A202" s="92" t="s">
        <v>442</v>
      </c>
      <c r="B202" s="93" t="s">
        <v>443</v>
      </c>
      <c r="C202" s="554" t="s">
        <v>3561</v>
      </c>
      <c r="D202" s="554" t="s">
        <v>3562</v>
      </c>
      <c r="E202" s="554" t="s">
        <v>3563</v>
      </c>
      <c r="F202" s="93">
        <f>SUM(F204:F262)</f>
        <v>11570</v>
      </c>
      <c r="G202" s="94"/>
    </row>
    <row r="203" spans="1:7" ht="15" hidden="1" x14ac:dyDescent="0.2">
      <c r="A203" s="600">
        <v>1</v>
      </c>
      <c r="B203" s="601" t="s">
        <v>1372</v>
      </c>
      <c r="C203" s="95" t="s">
        <v>853</v>
      </c>
      <c r="D203" s="95" t="s">
        <v>1206</v>
      </c>
      <c r="E203" s="601" t="s">
        <v>1373</v>
      </c>
      <c r="F203" s="95">
        <v>300</v>
      </c>
      <c r="G203" s="26"/>
    </row>
    <row r="204" spans="1:7" ht="15" hidden="1" x14ac:dyDescent="0.2">
      <c r="A204" s="600"/>
      <c r="B204" s="601"/>
      <c r="C204" s="95" t="s">
        <v>1374</v>
      </c>
      <c r="D204" s="95" t="s">
        <v>1206</v>
      </c>
      <c r="E204" s="601"/>
      <c r="F204" s="95">
        <v>300</v>
      </c>
      <c r="G204" s="26"/>
    </row>
    <row r="205" spans="1:7" ht="15" hidden="1" x14ac:dyDescent="0.2">
      <c r="A205" s="600"/>
      <c r="B205" s="601"/>
      <c r="C205" s="95" t="s">
        <v>404</v>
      </c>
      <c r="D205" s="95" t="s">
        <v>1206</v>
      </c>
      <c r="E205" s="601"/>
      <c r="F205" s="95">
        <v>100</v>
      </c>
      <c r="G205" s="26"/>
    </row>
    <row r="206" spans="1:7" ht="15" hidden="1" x14ac:dyDescent="0.2">
      <c r="A206" s="600"/>
      <c r="B206" s="601"/>
      <c r="C206" s="95" t="s">
        <v>1375</v>
      </c>
      <c r="D206" s="95" t="s">
        <v>1206</v>
      </c>
      <c r="E206" s="601"/>
      <c r="F206" s="95">
        <v>120</v>
      </c>
      <c r="G206" s="26"/>
    </row>
    <row r="207" spans="1:7" ht="15" hidden="1" x14ac:dyDescent="0.2">
      <c r="A207" s="600">
        <v>2</v>
      </c>
      <c r="B207" s="601" t="s">
        <v>1376</v>
      </c>
      <c r="C207" s="95" t="s">
        <v>404</v>
      </c>
      <c r="D207" s="95" t="s">
        <v>1206</v>
      </c>
      <c r="E207" s="601" t="s">
        <v>1373</v>
      </c>
      <c r="F207" s="95">
        <v>100</v>
      </c>
      <c r="G207" s="26"/>
    </row>
    <row r="208" spans="1:7" ht="15" hidden="1" x14ac:dyDescent="0.2">
      <c r="A208" s="600"/>
      <c r="B208" s="601"/>
      <c r="C208" s="95" t="s">
        <v>1374</v>
      </c>
      <c r="D208" s="95" t="s">
        <v>1206</v>
      </c>
      <c r="E208" s="601"/>
      <c r="F208" s="95">
        <v>200</v>
      </c>
      <c r="G208" s="26"/>
    </row>
    <row r="209" spans="1:7" ht="15" hidden="1" x14ac:dyDescent="0.2">
      <c r="A209" s="600"/>
      <c r="B209" s="601"/>
      <c r="C209" s="95" t="s">
        <v>853</v>
      </c>
      <c r="D209" s="95" t="s">
        <v>1206</v>
      </c>
      <c r="E209" s="601"/>
      <c r="F209" s="95">
        <v>200</v>
      </c>
      <c r="G209" s="26"/>
    </row>
    <row r="210" spans="1:7" ht="15" hidden="1" x14ac:dyDescent="0.2">
      <c r="A210" s="600"/>
      <c r="B210" s="601"/>
      <c r="C210" s="95" t="s">
        <v>631</v>
      </c>
      <c r="D210" s="95" t="s">
        <v>1206</v>
      </c>
      <c r="E210" s="601"/>
      <c r="F210" s="95">
        <v>300</v>
      </c>
      <c r="G210" s="26"/>
    </row>
    <row r="211" spans="1:7" ht="15" hidden="1" x14ac:dyDescent="0.2">
      <c r="A211" s="600"/>
      <c r="B211" s="601"/>
      <c r="C211" s="95" t="s">
        <v>1375</v>
      </c>
      <c r="D211" s="95" t="s">
        <v>1206</v>
      </c>
      <c r="E211" s="601"/>
      <c r="F211" s="95">
        <v>100</v>
      </c>
      <c r="G211" s="26"/>
    </row>
    <row r="212" spans="1:7" ht="15" hidden="1" x14ac:dyDescent="0.2">
      <c r="A212" s="600"/>
      <c r="B212" s="601"/>
      <c r="C212" s="95" t="s">
        <v>1377</v>
      </c>
      <c r="D212" s="95" t="s">
        <v>1206</v>
      </c>
      <c r="E212" s="601"/>
      <c r="F212" s="95">
        <v>100</v>
      </c>
      <c r="G212" s="26"/>
    </row>
    <row r="213" spans="1:7" ht="15" hidden="1" x14ac:dyDescent="0.2">
      <c r="A213" s="600"/>
      <c r="B213" s="601"/>
      <c r="C213" s="95" t="s">
        <v>1378</v>
      </c>
      <c r="D213" s="95" t="s">
        <v>1206</v>
      </c>
      <c r="E213" s="601"/>
      <c r="F213" s="95">
        <v>100</v>
      </c>
      <c r="G213" s="26"/>
    </row>
    <row r="214" spans="1:7" ht="15" hidden="1" x14ac:dyDescent="0.2">
      <c r="A214" s="600"/>
      <c r="B214" s="601"/>
      <c r="C214" s="95" t="s">
        <v>1379</v>
      </c>
      <c r="D214" s="95" t="s">
        <v>1206</v>
      </c>
      <c r="E214" s="601"/>
      <c r="F214" s="95">
        <v>100</v>
      </c>
      <c r="G214" s="26"/>
    </row>
    <row r="215" spans="1:7" ht="15" hidden="1" x14ac:dyDescent="0.2">
      <c r="A215" s="600"/>
      <c r="B215" s="601"/>
      <c r="C215" s="95" t="s">
        <v>1380</v>
      </c>
      <c r="D215" s="95" t="s">
        <v>1206</v>
      </c>
      <c r="E215" s="601"/>
      <c r="F215" s="95">
        <v>100</v>
      </c>
      <c r="G215" s="26"/>
    </row>
    <row r="216" spans="1:7" ht="15" hidden="1" x14ac:dyDescent="0.2">
      <c r="A216" s="600"/>
      <c r="B216" s="601"/>
      <c r="C216" s="95" t="s">
        <v>1381</v>
      </c>
      <c r="D216" s="95" t="s">
        <v>1206</v>
      </c>
      <c r="E216" s="601"/>
      <c r="F216" s="95">
        <v>100</v>
      </c>
      <c r="G216" s="26"/>
    </row>
    <row r="217" spans="1:7" ht="15" hidden="1" x14ac:dyDescent="0.2">
      <c r="A217" s="600">
        <v>3</v>
      </c>
      <c r="B217" s="601" t="s">
        <v>1382</v>
      </c>
      <c r="C217" s="95" t="s">
        <v>1323</v>
      </c>
      <c r="D217" s="95" t="s">
        <v>1206</v>
      </c>
      <c r="E217" s="601" t="s">
        <v>1373</v>
      </c>
      <c r="F217" s="95">
        <v>400</v>
      </c>
      <c r="G217" s="26"/>
    </row>
    <row r="218" spans="1:7" ht="15" hidden="1" x14ac:dyDescent="0.2">
      <c r="A218" s="600"/>
      <c r="B218" s="601"/>
      <c r="C218" s="95" t="s">
        <v>404</v>
      </c>
      <c r="D218" s="95" t="s">
        <v>1206</v>
      </c>
      <c r="E218" s="601"/>
      <c r="F218" s="95">
        <v>200</v>
      </c>
      <c r="G218" s="26"/>
    </row>
    <row r="219" spans="1:7" ht="15" hidden="1" x14ac:dyDescent="0.2">
      <c r="A219" s="600"/>
      <c r="B219" s="601"/>
      <c r="C219" s="95" t="s">
        <v>1374</v>
      </c>
      <c r="D219" s="95" t="s">
        <v>1206</v>
      </c>
      <c r="E219" s="601"/>
      <c r="F219" s="95">
        <v>300</v>
      </c>
      <c r="G219" s="26"/>
    </row>
    <row r="220" spans="1:7" ht="15" hidden="1" x14ac:dyDescent="0.2">
      <c r="A220" s="600"/>
      <c r="B220" s="601"/>
      <c r="C220" s="95" t="s">
        <v>853</v>
      </c>
      <c r="D220" s="95" t="s">
        <v>1206</v>
      </c>
      <c r="E220" s="601"/>
      <c r="F220" s="95">
        <v>300</v>
      </c>
      <c r="G220" s="26"/>
    </row>
    <row r="221" spans="1:7" ht="15" hidden="1" x14ac:dyDescent="0.2">
      <c r="A221" s="600"/>
      <c r="B221" s="601"/>
      <c r="C221" s="95" t="s">
        <v>1383</v>
      </c>
      <c r="D221" s="95" t="s">
        <v>1206</v>
      </c>
      <c r="E221" s="601"/>
      <c r="F221" s="95">
        <v>100</v>
      </c>
      <c r="G221" s="26"/>
    </row>
    <row r="222" spans="1:7" ht="15" hidden="1" x14ac:dyDescent="0.2">
      <c r="A222" s="600"/>
      <c r="B222" s="601"/>
      <c r="C222" s="95" t="s">
        <v>1377</v>
      </c>
      <c r="D222" s="95" t="s">
        <v>1206</v>
      </c>
      <c r="E222" s="601"/>
      <c r="F222" s="95">
        <v>100</v>
      </c>
      <c r="G222" s="26"/>
    </row>
    <row r="223" spans="1:7" ht="15" hidden="1" x14ac:dyDescent="0.2">
      <c r="A223" s="600">
        <v>4</v>
      </c>
      <c r="B223" s="601" t="s">
        <v>1384</v>
      </c>
      <c r="C223" s="95" t="s">
        <v>1323</v>
      </c>
      <c r="D223" s="95" t="s">
        <v>1206</v>
      </c>
      <c r="E223" s="601" t="s">
        <v>1373</v>
      </c>
      <c r="F223" s="95">
        <v>200</v>
      </c>
      <c r="G223" s="26"/>
    </row>
    <row r="224" spans="1:7" ht="15" hidden="1" x14ac:dyDescent="0.2">
      <c r="A224" s="600"/>
      <c r="B224" s="601"/>
      <c r="C224" s="95" t="s">
        <v>853</v>
      </c>
      <c r="D224" s="95" t="s">
        <v>1206</v>
      </c>
      <c r="E224" s="601"/>
      <c r="F224" s="95">
        <v>200</v>
      </c>
      <c r="G224" s="26"/>
    </row>
    <row r="225" spans="1:7" ht="15" hidden="1" x14ac:dyDescent="0.2">
      <c r="A225" s="600"/>
      <c r="B225" s="601"/>
      <c r="C225" s="95" t="s">
        <v>1385</v>
      </c>
      <c r="D225" s="95" t="s">
        <v>1206</v>
      </c>
      <c r="E225" s="601"/>
      <c r="F225" s="95">
        <v>300</v>
      </c>
      <c r="G225" s="26"/>
    </row>
    <row r="226" spans="1:7" ht="15" hidden="1" x14ac:dyDescent="0.2">
      <c r="A226" s="600"/>
      <c r="B226" s="601"/>
      <c r="C226" s="95" t="s">
        <v>1386</v>
      </c>
      <c r="D226" s="95" t="s">
        <v>1206</v>
      </c>
      <c r="E226" s="601"/>
      <c r="F226" s="95">
        <v>200</v>
      </c>
      <c r="G226" s="26"/>
    </row>
    <row r="227" spans="1:7" ht="15" hidden="1" x14ac:dyDescent="0.2">
      <c r="A227" s="600">
        <v>5</v>
      </c>
      <c r="B227" s="601" t="s">
        <v>1387</v>
      </c>
      <c r="C227" s="95" t="s">
        <v>1374</v>
      </c>
      <c r="D227" s="95" t="s">
        <v>1206</v>
      </c>
      <c r="E227" s="601" t="s">
        <v>1373</v>
      </c>
      <c r="F227" s="95">
        <v>200</v>
      </c>
      <c r="G227" s="26"/>
    </row>
    <row r="228" spans="1:7" ht="15" hidden="1" x14ac:dyDescent="0.2">
      <c r="A228" s="600"/>
      <c r="B228" s="601"/>
      <c r="C228" s="95" t="s">
        <v>853</v>
      </c>
      <c r="D228" s="95" t="s">
        <v>1206</v>
      </c>
      <c r="E228" s="601"/>
      <c r="F228" s="95">
        <v>200</v>
      </c>
      <c r="G228" s="26"/>
    </row>
    <row r="229" spans="1:7" ht="15" hidden="1" x14ac:dyDescent="0.2">
      <c r="A229" s="600"/>
      <c r="B229" s="601"/>
      <c r="C229" s="95" t="s">
        <v>631</v>
      </c>
      <c r="D229" s="95" t="s">
        <v>1206</v>
      </c>
      <c r="E229" s="601"/>
      <c r="F229" s="95">
        <v>200</v>
      </c>
      <c r="G229" s="26"/>
    </row>
    <row r="230" spans="1:7" ht="15" hidden="1" x14ac:dyDescent="0.2">
      <c r="A230" s="600"/>
      <c r="B230" s="601"/>
      <c r="C230" s="95" t="s">
        <v>1388</v>
      </c>
      <c r="D230" s="95" t="s">
        <v>1389</v>
      </c>
      <c r="E230" s="601"/>
      <c r="F230" s="95">
        <v>120</v>
      </c>
      <c r="G230" s="26"/>
    </row>
    <row r="231" spans="1:7" ht="15" hidden="1" x14ac:dyDescent="0.2">
      <c r="A231" s="600"/>
      <c r="B231" s="601"/>
      <c r="C231" s="95" t="s">
        <v>1390</v>
      </c>
      <c r="D231" s="95" t="s">
        <v>1206</v>
      </c>
      <c r="E231" s="601"/>
      <c r="F231" s="95">
        <v>300</v>
      </c>
      <c r="G231" s="26"/>
    </row>
    <row r="232" spans="1:7" ht="15" hidden="1" x14ac:dyDescent="0.2">
      <c r="A232" s="600">
        <v>6</v>
      </c>
      <c r="B232" s="601" t="s">
        <v>809</v>
      </c>
      <c r="C232" s="95" t="s">
        <v>1323</v>
      </c>
      <c r="D232" s="95" t="s">
        <v>1206</v>
      </c>
      <c r="E232" s="601" t="s">
        <v>1373</v>
      </c>
      <c r="F232" s="95">
        <v>200</v>
      </c>
      <c r="G232" s="26"/>
    </row>
    <row r="233" spans="1:7" ht="15" hidden="1" x14ac:dyDescent="0.2">
      <c r="A233" s="600"/>
      <c r="B233" s="601"/>
      <c r="C233" s="95" t="s">
        <v>1390</v>
      </c>
      <c r="D233" s="95" t="s">
        <v>1206</v>
      </c>
      <c r="E233" s="601"/>
      <c r="F233" s="95">
        <v>300</v>
      </c>
      <c r="G233" s="26"/>
    </row>
    <row r="234" spans="1:7" ht="15" hidden="1" x14ac:dyDescent="0.2">
      <c r="A234" s="600"/>
      <c r="B234" s="601"/>
      <c r="C234" s="95" t="s">
        <v>1374</v>
      </c>
      <c r="D234" s="95" t="s">
        <v>1206</v>
      </c>
      <c r="E234" s="601"/>
      <c r="F234" s="95">
        <v>150</v>
      </c>
      <c r="G234" s="26"/>
    </row>
    <row r="235" spans="1:7" ht="15" hidden="1" x14ac:dyDescent="0.2">
      <c r="A235" s="600"/>
      <c r="B235" s="601"/>
      <c r="C235" s="95" t="s">
        <v>853</v>
      </c>
      <c r="D235" s="95" t="s">
        <v>1206</v>
      </c>
      <c r="E235" s="601"/>
      <c r="F235" s="95">
        <v>100</v>
      </c>
      <c r="G235" s="26"/>
    </row>
    <row r="236" spans="1:7" ht="15" hidden="1" x14ac:dyDescent="0.2">
      <c r="A236" s="600"/>
      <c r="B236" s="601"/>
      <c r="C236" s="95" t="s">
        <v>404</v>
      </c>
      <c r="D236" s="95" t="s">
        <v>1206</v>
      </c>
      <c r="E236" s="601"/>
      <c r="F236" s="95">
        <v>100</v>
      </c>
      <c r="G236" s="26"/>
    </row>
    <row r="237" spans="1:7" ht="15" hidden="1" x14ac:dyDescent="0.2">
      <c r="A237" s="600"/>
      <c r="B237" s="601"/>
      <c r="C237" s="95" t="s">
        <v>1391</v>
      </c>
      <c r="D237" s="95" t="s">
        <v>1206</v>
      </c>
      <c r="E237" s="601"/>
      <c r="F237" s="95">
        <v>80</v>
      </c>
      <c r="G237" s="26"/>
    </row>
    <row r="238" spans="1:7" ht="15" hidden="1" x14ac:dyDescent="0.2">
      <c r="A238" s="600"/>
      <c r="B238" s="601"/>
      <c r="C238" s="95" t="s">
        <v>1378</v>
      </c>
      <c r="D238" s="95" t="s">
        <v>1206</v>
      </c>
      <c r="E238" s="601"/>
      <c r="F238" s="95">
        <v>80</v>
      </c>
      <c r="G238" s="26"/>
    </row>
    <row r="239" spans="1:7" ht="15" hidden="1" x14ac:dyDescent="0.2">
      <c r="A239" s="600"/>
      <c r="B239" s="601"/>
      <c r="C239" s="95" t="s">
        <v>1380</v>
      </c>
      <c r="D239" s="95" t="s">
        <v>1206</v>
      </c>
      <c r="E239" s="601"/>
      <c r="F239" s="95">
        <v>80</v>
      </c>
      <c r="G239" s="26"/>
    </row>
    <row r="240" spans="1:7" ht="15" hidden="1" x14ac:dyDescent="0.2">
      <c r="A240" s="600">
        <v>7</v>
      </c>
      <c r="B240" s="601" t="s">
        <v>1392</v>
      </c>
      <c r="C240" s="95" t="s">
        <v>1323</v>
      </c>
      <c r="D240" s="95" t="s">
        <v>1206</v>
      </c>
      <c r="E240" s="601" t="s">
        <v>1373</v>
      </c>
      <c r="F240" s="95">
        <v>200</v>
      </c>
      <c r="G240" s="26"/>
    </row>
    <row r="241" spans="1:7" ht="15" hidden="1" x14ac:dyDescent="0.2">
      <c r="A241" s="600"/>
      <c r="B241" s="601"/>
      <c r="C241" s="95" t="s">
        <v>1374</v>
      </c>
      <c r="D241" s="95" t="s">
        <v>1206</v>
      </c>
      <c r="E241" s="601"/>
      <c r="F241" s="95">
        <v>100</v>
      </c>
      <c r="G241" s="26"/>
    </row>
    <row r="242" spans="1:7" ht="15" hidden="1" x14ac:dyDescent="0.2">
      <c r="A242" s="600"/>
      <c r="B242" s="601"/>
      <c r="C242" s="95" t="s">
        <v>631</v>
      </c>
      <c r="D242" s="95" t="s">
        <v>1206</v>
      </c>
      <c r="E242" s="601"/>
      <c r="F242" s="95">
        <v>300</v>
      </c>
      <c r="G242" s="26"/>
    </row>
    <row r="243" spans="1:7" ht="15" hidden="1" x14ac:dyDescent="0.2">
      <c r="A243" s="600"/>
      <c r="B243" s="601"/>
      <c r="C243" s="95" t="s">
        <v>404</v>
      </c>
      <c r="D243" s="95" t="s">
        <v>1206</v>
      </c>
      <c r="E243" s="601"/>
      <c r="F243" s="95">
        <v>100</v>
      </c>
      <c r="G243" s="26"/>
    </row>
    <row r="244" spans="1:7" ht="15" hidden="1" x14ac:dyDescent="0.2">
      <c r="A244" s="600"/>
      <c r="B244" s="601"/>
      <c r="C244" s="95" t="s">
        <v>1393</v>
      </c>
      <c r="D244" s="95" t="s">
        <v>1206</v>
      </c>
      <c r="E244" s="601"/>
      <c r="F244" s="95">
        <v>300</v>
      </c>
      <c r="G244" s="26"/>
    </row>
    <row r="245" spans="1:7" ht="15" hidden="1" x14ac:dyDescent="0.2">
      <c r="A245" s="600"/>
      <c r="B245" s="601"/>
      <c r="C245" s="95" t="s">
        <v>1394</v>
      </c>
      <c r="D245" s="95" t="s">
        <v>1206</v>
      </c>
      <c r="E245" s="601"/>
      <c r="F245" s="95">
        <v>200</v>
      </c>
      <c r="G245" s="26"/>
    </row>
    <row r="246" spans="1:7" ht="15" hidden="1" x14ac:dyDescent="0.2">
      <c r="A246" s="600">
        <v>8</v>
      </c>
      <c r="B246" s="601" t="s">
        <v>1395</v>
      </c>
      <c r="C246" s="95" t="s">
        <v>1323</v>
      </c>
      <c r="D246" s="95" t="s">
        <v>1206</v>
      </c>
      <c r="E246" s="601" t="s">
        <v>1373</v>
      </c>
      <c r="F246" s="95">
        <v>200</v>
      </c>
      <c r="G246" s="26"/>
    </row>
    <row r="247" spans="1:7" ht="15" hidden="1" x14ac:dyDescent="0.2">
      <c r="A247" s="600"/>
      <c r="B247" s="601"/>
      <c r="C247" s="95" t="s">
        <v>853</v>
      </c>
      <c r="D247" s="95" t="s">
        <v>1206</v>
      </c>
      <c r="E247" s="601"/>
      <c r="F247" s="95">
        <v>200</v>
      </c>
      <c r="G247" s="26"/>
    </row>
    <row r="248" spans="1:7" ht="15" hidden="1" x14ac:dyDescent="0.2">
      <c r="A248" s="600"/>
      <c r="B248" s="601"/>
      <c r="C248" s="95" t="s">
        <v>1396</v>
      </c>
      <c r="D248" s="95" t="s">
        <v>1206</v>
      </c>
      <c r="E248" s="601"/>
      <c r="F248" s="95">
        <v>200</v>
      </c>
      <c r="G248" s="26"/>
    </row>
    <row r="249" spans="1:7" ht="15" hidden="1" x14ac:dyDescent="0.2">
      <c r="A249" s="600"/>
      <c r="B249" s="601"/>
      <c r="C249" s="95" t="s">
        <v>1390</v>
      </c>
      <c r="D249" s="95" t="s">
        <v>1206</v>
      </c>
      <c r="E249" s="601"/>
      <c r="F249" s="95">
        <v>400</v>
      </c>
      <c r="G249" s="26"/>
    </row>
    <row r="250" spans="1:7" ht="15" hidden="1" x14ac:dyDescent="0.2">
      <c r="A250" s="600"/>
      <c r="B250" s="601"/>
      <c r="C250" s="95" t="s">
        <v>1397</v>
      </c>
      <c r="D250" s="95" t="s">
        <v>1206</v>
      </c>
      <c r="E250" s="601"/>
      <c r="F250" s="95">
        <v>200</v>
      </c>
      <c r="G250" s="26"/>
    </row>
    <row r="251" spans="1:7" ht="15" hidden="1" x14ac:dyDescent="0.2">
      <c r="A251" s="600">
        <v>9</v>
      </c>
      <c r="B251" s="601" t="s">
        <v>1398</v>
      </c>
      <c r="C251" s="95" t="s">
        <v>1323</v>
      </c>
      <c r="D251" s="95" t="s">
        <v>1206</v>
      </c>
      <c r="E251" s="601" t="s">
        <v>1373</v>
      </c>
      <c r="F251" s="95">
        <v>200</v>
      </c>
      <c r="G251" s="26"/>
    </row>
    <row r="252" spans="1:7" ht="15" hidden="1" x14ac:dyDescent="0.2">
      <c r="A252" s="600"/>
      <c r="B252" s="601"/>
      <c r="C252" s="95" t="s">
        <v>1374</v>
      </c>
      <c r="D252" s="95" t="s">
        <v>1389</v>
      </c>
      <c r="E252" s="601"/>
      <c r="F252" s="95">
        <v>200</v>
      </c>
      <c r="G252" s="26"/>
    </row>
    <row r="253" spans="1:7" ht="15" hidden="1" x14ac:dyDescent="0.2">
      <c r="A253" s="600"/>
      <c r="B253" s="601"/>
      <c r="C253" s="95" t="s">
        <v>853</v>
      </c>
      <c r="D253" s="95" t="s">
        <v>1206</v>
      </c>
      <c r="E253" s="601"/>
      <c r="F253" s="95">
        <v>200</v>
      </c>
      <c r="G253" s="26"/>
    </row>
    <row r="254" spans="1:7" ht="15" hidden="1" x14ac:dyDescent="0.2">
      <c r="A254" s="600"/>
      <c r="B254" s="601"/>
      <c r="C254" s="95" t="s">
        <v>1396</v>
      </c>
      <c r="D254" s="95" t="s">
        <v>1206</v>
      </c>
      <c r="E254" s="601"/>
      <c r="F254" s="95">
        <v>120</v>
      </c>
      <c r="G254" s="26"/>
    </row>
    <row r="255" spans="1:7" ht="15" hidden="1" x14ac:dyDescent="0.2">
      <c r="A255" s="600">
        <v>10</v>
      </c>
      <c r="B255" s="537" t="s">
        <v>846</v>
      </c>
      <c r="C255" s="95" t="s">
        <v>1323</v>
      </c>
      <c r="D255" s="95" t="s">
        <v>1206</v>
      </c>
      <c r="E255" s="601" t="s">
        <v>1373</v>
      </c>
      <c r="F255" s="95">
        <v>200</v>
      </c>
      <c r="G255" s="26"/>
    </row>
    <row r="256" spans="1:7" ht="15" hidden="1" x14ac:dyDescent="0.2">
      <c r="A256" s="600"/>
      <c r="B256" s="600" t="s">
        <v>846</v>
      </c>
      <c r="C256" s="95" t="s">
        <v>1374</v>
      </c>
      <c r="D256" s="95" t="s">
        <v>1389</v>
      </c>
      <c r="E256" s="601"/>
      <c r="F256" s="95">
        <v>300</v>
      </c>
      <c r="G256" s="26"/>
    </row>
    <row r="257" spans="1:7" ht="15" hidden="1" x14ac:dyDescent="0.2">
      <c r="A257" s="600"/>
      <c r="B257" s="600"/>
      <c r="C257" s="95" t="s">
        <v>853</v>
      </c>
      <c r="D257" s="95" t="s">
        <v>1206</v>
      </c>
      <c r="E257" s="601"/>
      <c r="F257" s="95">
        <v>200</v>
      </c>
      <c r="G257" s="26"/>
    </row>
    <row r="258" spans="1:7" ht="15" hidden="1" x14ac:dyDescent="0.2">
      <c r="A258" s="600"/>
      <c r="B258" s="600"/>
      <c r="C258" s="95" t="s">
        <v>1396</v>
      </c>
      <c r="D258" s="95" t="s">
        <v>1206</v>
      </c>
      <c r="E258" s="601"/>
      <c r="F258" s="95">
        <v>120</v>
      </c>
      <c r="G258" s="26"/>
    </row>
    <row r="259" spans="1:7" ht="15" hidden="1" x14ac:dyDescent="0.2">
      <c r="A259" s="600">
        <v>11</v>
      </c>
      <c r="B259" s="601" t="s">
        <v>454</v>
      </c>
      <c r="C259" s="95" t="s">
        <v>1399</v>
      </c>
      <c r="D259" s="95" t="s">
        <v>1211</v>
      </c>
      <c r="E259" s="601" t="s">
        <v>1373</v>
      </c>
      <c r="F259" s="95">
        <v>300</v>
      </c>
      <c r="G259" s="26"/>
    </row>
    <row r="260" spans="1:7" ht="15" hidden="1" x14ac:dyDescent="0.2">
      <c r="A260" s="600"/>
      <c r="B260" s="601"/>
      <c r="C260" s="95" t="s">
        <v>1385</v>
      </c>
      <c r="D260" s="95" t="s">
        <v>1206</v>
      </c>
      <c r="E260" s="601"/>
      <c r="F260" s="95">
        <v>500</v>
      </c>
      <c r="G260" s="26"/>
    </row>
    <row r="261" spans="1:7" ht="15" hidden="1" x14ac:dyDescent="0.2">
      <c r="A261" s="600"/>
      <c r="B261" s="601"/>
      <c r="C261" s="95" t="s">
        <v>853</v>
      </c>
      <c r="D261" s="95" t="s">
        <v>1206</v>
      </c>
      <c r="E261" s="601"/>
      <c r="F261" s="95">
        <v>200</v>
      </c>
      <c r="G261" s="26"/>
    </row>
    <row r="262" spans="1:7" ht="15" hidden="1" x14ac:dyDescent="0.2">
      <c r="A262" s="600"/>
      <c r="B262" s="601"/>
      <c r="C262" s="95" t="s">
        <v>1374</v>
      </c>
      <c r="D262" s="95" t="s">
        <v>1206</v>
      </c>
      <c r="E262" s="601"/>
      <c r="F262" s="95">
        <v>300</v>
      </c>
      <c r="G262" s="26"/>
    </row>
    <row r="263" spans="1:7" ht="45" x14ac:dyDescent="0.25">
      <c r="A263" s="28" t="s">
        <v>455</v>
      </c>
      <c r="B263" s="96" t="s">
        <v>456</v>
      </c>
      <c r="C263" s="554" t="s">
        <v>3561</v>
      </c>
      <c r="D263" s="554" t="s">
        <v>3562</v>
      </c>
      <c r="E263" s="554" t="s">
        <v>3563</v>
      </c>
      <c r="F263" s="96">
        <f>SUM(F264:F275)</f>
        <v>9743</v>
      </c>
      <c r="G263" s="98"/>
    </row>
    <row r="264" spans="1:7" ht="45" hidden="1" x14ac:dyDescent="0.25">
      <c r="A264" s="29">
        <v>1</v>
      </c>
      <c r="B264" s="95" t="s">
        <v>1400</v>
      </c>
      <c r="C264" s="95" t="s">
        <v>1401</v>
      </c>
      <c r="D264" s="95" t="s">
        <v>1206</v>
      </c>
      <c r="E264" s="97" t="s">
        <v>1402</v>
      </c>
      <c r="F264" s="99">
        <v>1435</v>
      </c>
      <c r="G264" s="40"/>
    </row>
    <row r="265" spans="1:7" ht="15" hidden="1" x14ac:dyDescent="0.25">
      <c r="A265" s="29">
        <v>2</v>
      </c>
      <c r="B265" s="95" t="s">
        <v>1403</v>
      </c>
      <c r="C265" s="95" t="s">
        <v>1404</v>
      </c>
      <c r="D265" s="95" t="s">
        <v>1206</v>
      </c>
      <c r="E265" s="97" t="s">
        <v>1402</v>
      </c>
      <c r="F265" s="99">
        <v>252</v>
      </c>
      <c r="G265" s="40"/>
    </row>
    <row r="266" spans="1:7" ht="30" hidden="1" x14ac:dyDescent="0.25">
      <c r="A266" s="29">
        <v>3</v>
      </c>
      <c r="B266" s="95" t="s">
        <v>1405</v>
      </c>
      <c r="C266" s="95" t="s">
        <v>1406</v>
      </c>
      <c r="D266" s="95" t="s">
        <v>1206</v>
      </c>
      <c r="E266" s="97" t="s">
        <v>1402</v>
      </c>
      <c r="F266" s="99">
        <v>192</v>
      </c>
      <c r="G266" s="40"/>
    </row>
    <row r="267" spans="1:7" ht="15" hidden="1" x14ac:dyDescent="0.25">
      <c r="A267" s="29">
        <v>4</v>
      </c>
      <c r="B267" s="95" t="s">
        <v>1407</v>
      </c>
      <c r="C267" s="95" t="s">
        <v>1408</v>
      </c>
      <c r="D267" s="95" t="s">
        <v>1206</v>
      </c>
      <c r="E267" s="97" t="s">
        <v>1402</v>
      </c>
      <c r="F267" s="99">
        <v>84</v>
      </c>
      <c r="G267" s="40"/>
    </row>
    <row r="268" spans="1:7" ht="45" hidden="1" x14ac:dyDescent="0.25">
      <c r="A268" s="29">
        <v>5</v>
      </c>
      <c r="B268" s="95" t="s">
        <v>1409</v>
      </c>
      <c r="C268" s="95" t="s">
        <v>1410</v>
      </c>
      <c r="D268" s="95" t="s">
        <v>1206</v>
      </c>
      <c r="E268" s="97" t="s">
        <v>1402</v>
      </c>
      <c r="F268" s="99">
        <v>2910</v>
      </c>
      <c r="G268" s="40"/>
    </row>
    <row r="269" spans="1:7" ht="75" hidden="1" x14ac:dyDescent="0.25">
      <c r="A269" s="29">
        <v>6</v>
      </c>
      <c r="B269" s="95" t="s">
        <v>1411</v>
      </c>
      <c r="C269" s="95" t="s">
        <v>1412</v>
      </c>
      <c r="D269" s="95" t="s">
        <v>1206</v>
      </c>
      <c r="E269" s="97" t="s">
        <v>1402</v>
      </c>
      <c r="F269" s="99">
        <v>686</v>
      </c>
      <c r="G269" s="40"/>
    </row>
    <row r="270" spans="1:7" ht="45" hidden="1" x14ac:dyDescent="0.25">
      <c r="A270" s="29">
        <v>7</v>
      </c>
      <c r="B270" s="95" t="s">
        <v>1413</v>
      </c>
      <c r="C270" s="95" t="s">
        <v>1414</v>
      </c>
      <c r="D270" s="95" t="s">
        <v>1206</v>
      </c>
      <c r="E270" s="97" t="s">
        <v>1402</v>
      </c>
      <c r="F270" s="99">
        <v>1304</v>
      </c>
      <c r="G270" s="40"/>
    </row>
    <row r="271" spans="1:7" ht="45" hidden="1" x14ac:dyDescent="0.25">
      <c r="A271" s="29">
        <v>8</v>
      </c>
      <c r="B271" s="95" t="s">
        <v>1415</v>
      </c>
      <c r="C271" s="95" t="s">
        <v>1416</v>
      </c>
      <c r="D271" s="95" t="s">
        <v>1206</v>
      </c>
      <c r="E271" s="97" t="s">
        <v>1402</v>
      </c>
      <c r="F271" s="99">
        <v>119</v>
      </c>
      <c r="G271" s="40"/>
    </row>
    <row r="272" spans="1:7" ht="60" hidden="1" x14ac:dyDescent="0.25">
      <c r="A272" s="29">
        <v>9</v>
      </c>
      <c r="B272" s="95" t="s">
        <v>1417</v>
      </c>
      <c r="C272" s="95" t="s">
        <v>1418</v>
      </c>
      <c r="D272" s="95" t="s">
        <v>1206</v>
      </c>
      <c r="E272" s="97" t="s">
        <v>1402</v>
      </c>
      <c r="F272" s="99">
        <v>2050</v>
      </c>
      <c r="G272" s="40"/>
    </row>
    <row r="273" spans="1:7" ht="45" hidden="1" x14ac:dyDescent="0.25">
      <c r="A273" s="29">
        <v>10</v>
      </c>
      <c r="B273" s="95" t="s">
        <v>1419</v>
      </c>
      <c r="C273" s="95" t="s">
        <v>1420</v>
      </c>
      <c r="D273" s="95" t="s">
        <v>1206</v>
      </c>
      <c r="E273" s="97" t="s">
        <v>1402</v>
      </c>
      <c r="F273" s="99">
        <v>384</v>
      </c>
      <c r="G273" s="40"/>
    </row>
    <row r="274" spans="1:7" ht="15" hidden="1" x14ac:dyDescent="0.25">
      <c r="A274" s="29">
        <v>11</v>
      </c>
      <c r="B274" s="95" t="s">
        <v>1421</v>
      </c>
      <c r="C274" s="95" t="s">
        <v>1422</v>
      </c>
      <c r="D274" s="95" t="s">
        <v>1206</v>
      </c>
      <c r="E274" s="97" t="s">
        <v>1402</v>
      </c>
      <c r="F274" s="99">
        <v>206</v>
      </c>
      <c r="G274" s="40"/>
    </row>
    <row r="275" spans="1:7" ht="30" hidden="1" x14ac:dyDescent="0.25">
      <c r="A275" s="29">
        <v>12</v>
      </c>
      <c r="B275" s="95" t="s">
        <v>1423</v>
      </c>
      <c r="C275" s="95" t="s">
        <v>1424</v>
      </c>
      <c r="D275" s="95" t="s">
        <v>1206</v>
      </c>
      <c r="E275" s="97" t="s">
        <v>1402</v>
      </c>
      <c r="F275" s="99">
        <v>121</v>
      </c>
      <c r="G275" s="40"/>
    </row>
    <row r="276" spans="1:7" ht="45" x14ac:dyDescent="0.25">
      <c r="A276" s="28" t="s">
        <v>472</v>
      </c>
      <c r="B276" s="96" t="s">
        <v>473</v>
      </c>
      <c r="C276" s="554" t="s">
        <v>3561</v>
      </c>
      <c r="D276" s="554" t="s">
        <v>3562</v>
      </c>
      <c r="E276" s="554" t="s">
        <v>3563</v>
      </c>
      <c r="F276" s="100">
        <f>SUM(F277,F297,F315,F323,F336,F343,F348,F354,F356,F361,F366,F373,F390,F399,F415,F433,F440,F443,F445,F452,F456,F463,F465,F476,F480)</f>
        <v>24765</v>
      </c>
      <c r="G276" s="98"/>
    </row>
    <row r="277" spans="1:7" ht="15" hidden="1" x14ac:dyDescent="0.25">
      <c r="A277" s="40">
        <v>1</v>
      </c>
      <c r="B277" s="93" t="s">
        <v>474</v>
      </c>
      <c r="C277" s="95"/>
      <c r="D277" s="101"/>
      <c r="E277" s="95"/>
      <c r="F277" s="93">
        <v>472</v>
      </c>
      <c r="G277" s="40"/>
    </row>
    <row r="278" spans="1:7" ht="15" hidden="1" x14ac:dyDescent="0.25">
      <c r="A278" s="40"/>
      <c r="B278" s="95" t="s">
        <v>475</v>
      </c>
      <c r="C278" s="95" t="s">
        <v>478</v>
      </c>
      <c r="D278" s="101" t="s">
        <v>1425</v>
      </c>
      <c r="E278" s="95" t="s">
        <v>1426</v>
      </c>
      <c r="F278" s="95">
        <v>11</v>
      </c>
      <c r="G278" s="40"/>
    </row>
    <row r="279" spans="1:7" ht="15" hidden="1" x14ac:dyDescent="0.25">
      <c r="A279" s="40"/>
      <c r="B279" s="95" t="s">
        <v>477</v>
      </c>
      <c r="C279" s="95" t="s">
        <v>478</v>
      </c>
      <c r="D279" s="101" t="s">
        <v>1427</v>
      </c>
      <c r="E279" s="95" t="s">
        <v>1426</v>
      </c>
      <c r="F279" s="95">
        <v>25</v>
      </c>
      <c r="G279" s="40"/>
    </row>
    <row r="280" spans="1:7" ht="30" hidden="1" x14ac:dyDescent="0.25">
      <c r="A280" s="40"/>
      <c r="B280" s="95" t="s">
        <v>480</v>
      </c>
      <c r="C280" s="95" t="s">
        <v>1428</v>
      </c>
      <c r="D280" s="101" t="s">
        <v>1428</v>
      </c>
      <c r="E280" s="95" t="s">
        <v>1173</v>
      </c>
      <c r="F280" s="95">
        <v>41</v>
      </c>
      <c r="G280" s="40"/>
    </row>
    <row r="281" spans="1:7" ht="15" hidden="1" x14ac:dyDescent="0.25">
      <c r="A281" s="602"/>
      <c r="B281" s="601" t="s">
        <v>482</v>
      </c>
      <c r="C281" s="601" t="s">
        <v>1429</v>
      </c>
      <c r="D281" s="101" t="s">
        <v>1430</v>
      </c>
      <c r="E281" s="601" t="s">
        <v>1173</v>
      </c>
      <c r="F281" s="601">
        <v>15</v>
      </c>
      <c r="G281" s="602"/>
    </row>
    <row r="282" spans="1:7" ht="15" hidden="1" x14ac:dyDescent="0.25">
      <c r="A282" s="602"/>
      <c r="B282" s="601"/>
      <c r="C282" s="601"/>
      <c r="D282" s="101" t="s">
        <v>1431</v>
      </c>
      <c r="E282" s="601"/>
      <c r="F282" s="601"/>
      <c r="G282" s="602"/>
    </row>
    <row r="283" spans="1:7" ht="15" hidden="1" x14ac:dyDescent="0.25">
      <c r="A283" s="602"/>
      <c r="B283" s="601" t="s">
        <v>484</v>
      </c>
      <c r="C283" s="601" t="s">
        <v>628</v>
      </c>
      <c r="D283" s="101" t="s">
        <v>1432</v>
      </c>
      <c r="E283" s="601" t="s">
        <v>1173</v>
      </c>
      <c r="F283" s="601">
        <v>25</v>
      </c>
      <c r="G283" s="602"/>
    </row>
    <row r="284" spans="1:7" ht="15" hidden="1" x14ac:dyDescent="0.25">
      <c r="A284" s="602"/>
      <c r="B284" s="601"/>
      <c r="C284" s="601"/>
      <c r="D284" s="101" t="s">
        <v>1433</v>
      </c>
      <c r="E284" s="601"/>
      <c r="F284" s="601"/>
      <c r="G284" s="602"/>
    </row>
    <row r="285" spans="1:7" ht="15" hidden="1" x14ac:dyDescent="0.25">
      <c r="A285" s="602"/>
      <c r="B285" s="601" t="s">
        <v>498</v>
      </c>
      <c r="C285" s="601" t="s">
        <v>485</v>
      </c>
      <c r="D285" s="101" t="s">
        <v>1432</v>
      </c>
      <c r="E285" s="601" t="s">
        <v>1173</v>
      </c>
      <c r="F285" s="601">
        <v>31</v>
      </c>
      <c r="G285" s="602"/>
    </row>
    <row r="286" spans="1:7" ht="15" hidden="1" x14ac:dyDescent="0.25">
      <c r="A286" s="602"/>
      <c r="B286" s="601"/>
      <c r="C286" s="601"/>
      <c r="D286" s="101" t="s">
        <v>1434</v>
      </c>
      <c r="E286" s="601"/>
      <c r="F286" s="601"/>
      <c r="G286" s="602"/>
    </row>
    <row r="287" spans="1:7" ht="15" hidden="1" x14ac:dyDescent="0.25">
      <c r="A287" s="602"/>
      <c r="B287" s="601" t="s">
        <v>500</v>
      </c>
      <c r="C287" s="601" t="s">
        <v>485</v>
      </c>
      <c r="D287" s="101" t="s">
        <v>1432</v>
      </c>
      <c r="E287" s="601" t="s">
        <v>1173</v>
      </c>
      <c r="F287" s="601">
        <v>41</v>
      </c>
      <c r="G287" s="602"/>
    </row>
    <row r="288" spans="1:7" ht="15" hidden="1" x14ac:dyDescent="0.25">
      <c r="A288" s="602"/>
      <c r="B288" s="601"/>
      <c r="C288" s="601"/>
      <c r="D288" s="101" t="s">
        <v>1434</v>
      </c>
      <c r="E288" s="601"/>
      <c r="F288" s="601"/>
      <c r="G288" s="602"/>
    </row>
    <row r="289" spans="1:7" ht="15" hidden="1" x14ac:dyDescent="0.25">
      <c r="A289" s="602"/>
      <c r="B289" s="601" t="s">
        <v>486</v>
      </c>
      <c r="C289" s="601" t="s">
        <v>485</v>
      </c>
      <c r="D289" s="101" t="s">
        <v>1432</v>
      </c>
      <c r="E289" s="601" t="s">
        <v>1173</v>
      </c>
      <c r="F289" s="601">
        <v>39</v>
      </c>
      <c r="G289" s="602"/>
    </row>
    <row r="290" spans="1:7" ht="15" hidden="1" x14ac:dyDescent="0.25">
      <c r="A290" s="602"/>
      <c r="B290" s="601"/>
      <c r="C290" s="601"/>
      <c r="D290" s="101" t="s">
        <v>1434</v>
      </c>
      <c r="E290" s="601"/>
      <c r="F290" s="601"/>
      <c r="G290" s="602"/>
    </row>
    <row r="291" spans="1:7" ht="15" hidden="1" x14ac:dyDescent="0.25">
      <c r="A291" s="602"/>
      <c r="B291" s="601" t="s">
        <v>487</v>
      </c>
      <c r="C291" s="601" t="s">
        <v>1429</v>
      </c>
      <c r="D291" s="101" t="s">
        <v>1430</v>
      </c>
      <c r="E291" s="601" t="s">
        <v>1173</v>
      </c>
      <c r="F291" s="601">
        <v>183</v>
      </c>
      <c r="G291" s="602"/>
    </row>
    <row r="292" spans="1:7" ht="15" hidden="1" x14ac:dyDescent="0.25">
      <c r="A292" s="602"/>
      <c r="B292" s="601"/>
      <c r="C292" s="601"/>
      <c r="D292" s="101" t="s">
        <v>1431</v>
      </c>
      <c r="E292" s="601"/>
      <c r="F292" s="601"/>
      <c r="G292" s="602"/>
    </row>
    <row r="293" spans="1:7" ht="15" hidden="1" x14ac:dyDescent="0.25">
      <c r="A293" s="602"/>
      <c r="B293" s="601" t="s">
        <v>488</v>
      </c>
      <c r="C293" s="601" t="s">
        <v>1429</v>
      </c>
      <c r="D293" s="101" t="s">
        <v>1430</v>
      </c>
      <c r="E293" s="601" t="s">
        <v>1173</v>
      </c>
      <c r="F293" s="601">
        <v>10</v>
      </c>
      <c r="G293" s="602"/>
    </row>
    <row r="294" spans="1:7" ht="15" hidden="1" x14ac:dyDescent="0.25">
      <c r="A294" s="602"/>
      <c r="B294" s="601"/>
      <c r="C294" s="601"/>
      <c r="D294" s="101" t="s">
        <v>1431</v>
      </c>
      <c r="E294" s="601"/>
      <c r="F294" s="601"/>
      <c r="G294" s="602"/>
    </row>
    <row r="295" spans="1:7" ht="30" hidden="1" x14ac:dyDescent="0.25">
      <c r="A295" s="40"/>
      <c r="B295" s="95" t="s">
        <v>489</v>
      </c>
      <c r="C295" s="95" t="s">
        <v>1428</v>
      </c>
      <c r="D295" s="101" t="s">
        <v>1428</v>
      </c>
      <c r="E295" s="95" t="s">
        <v>1173</v>
      </c>
      <c r="F295" s="95">
        <v>5</v>
      </c>
      <c r="G295" s="40"/>
    </row>
    <row r="296" spans="1:7" ht="30" hidden="1" x14ac:dyDescent="0.25">
      <c r="A296" s="40"/>
      <c r="B296" s="95" t="s">
        <v>490</v>
      </c>
      <c r="C296" s="95" t="s">
        <v>1428</v>
      </c>
      <c r="D296" s="101" t="s">
        <v>1428</v>
      </c>
      <c r="E296" s="95" t="s">
        <v>1173</v>
      </c>
      <c r="F296" s="95">
        <v>46</v>
      </c>
      <c r="G296" s="40"/>
    </row>
    <row r="297" spans="1:7" ht="15" hidden="1" x14ac:dyDescent="0.25">
      <c r="A297" s="40">
        <v>2</v>
      </c>
      <c r="B297" s="93" t="s">
        <v>493</v>
      </c>
      <c r="C297" s="95"/>
      <c r="D297" s="101"/>
      <c r="E297" s="95"/>
      <c r="F297" s="93">
        <v>320</v>
      </c>
      <c r="G297" s="40"/>
    </row>
    <row r="298" spans="1:7" ht="30" hidden="1" x14ac:dyDescent="0.25">
      <c r="A298" s="40"/>
      <c r="B298" s="95" t="s">
        <v>475</v>
      </c>
      <c r="C298" s="95" t="s">
        <v>1435</v>
      </c>
      <c r="D298" s="101" t="s">
        <v>1436</v>
      </c>
      <c r="E298" s="95" t="s">
        <v>1173</v>
      </c>
      <c r="F298" s="95">
        <v>18</v>
      </c>
      <c r="G298" s="40"/>
    </row>
    <row r="299" spans="1:7" ht="30" hidden="1" x14ac:dyDescent="0.25">
      <c r="A299" s="40"/>
      <c r="B299" s="95" t="s">
        <v>477</v>
      </c>
      <c r="C299" s="95" t="s">
        <v>1437</v>
      </c>
      <c r="D299" s="101" t="s">
        <v>1436</v>
      </c>
      <c r="E299" s="95" t="s">
        <v>1173</v>
      </c>
      <c r="F299" s="95">
        <v>26</v>
      </c>
      <c r="G299" s="40"/>
    </row>
    <row r="300" spans="1:7" ht="15" hidden="1" x14ac:dyDescent="0.25">
      <c r="A300" s="602"/>
      <c r="B300" s="601" t="s">
        <v>479</v>
      </c>
      <c r="C300" s="601" t="s">
        <v>1438</v>
      </c>
      <c r="D300" s="101" t="s">
        <v>1430</v>
      </c>
      <c r="E300" s="601" t="s">
        <v>1173</v>
      </c>
      <c r="F300" s="601">
        <v>15</v>
      </c>
      <c r="G300" s="602"/>
    </row>
    <row r="301" spans="1:7" ht="15" hidden="1" x14ac:dyDescent="0.25">
      <c r="A301" s="602"/>
      <c r="B301" s="601"/>
      <c r="C301" s="601"/>
      <c r="D301" s="101" t="s">
        <v>1439</v>
      </c>
      <c r="E301" s="601"/>
      <c r="F301" s="601"/>
      <c r="G301" s="602"/>
    </row>
    <row r="302" spans="1:7" ht="30" hidden="1" x14ac:dyDescent="0.25">
      <c r="A302" s="40"/>
      <c r="B302" s="95" t="s">
        <v>495</v>
      </c>
      <c r="C302" s="95" t="s">
        <v>1440</v>
      </c>
      <c r="D302" s="101" t="s">
        <v>1436</v>
      </c>
      <c r="E302" s="95" t="s">
        <v>1173</v>
      </c>
      <c r="F302" s="95">
        <v>21</v>
      </c>
      <c r="G302" s="40"/>
    </row>
    <row r="303" spans="1:7" ht="30" hidden="1" x14ac:dyDescent="0.25">
      <c r="A303" s="40"/>
      <c r="B303" s="95" t="s">
        <v>480</v>
      </c>
      <c r="C303" s="95" t="s">
        <v>1441</v>
      </c>
      <c r="D303" s="101" t="s">
        <v>1436</v>
      </c>
      <c r="E303" s="95" t="s">
        <v>1173</v>
      </c>
      <c r="F303" s="95">
        <v>16</v>
      </c>
      <c r="G303" s="40"/>
    </row>
    <row r="304" spans="1:7" ht="30" hidden="1" x14ac:dyDescent="0.25">
      <c r="A304" s="40"/>
      <c r="B304" s="95" t="s">
        <v>482</v>
      </c>
      <c r="C304" s="95" t="s">
        <v>1442</v>
      </c>
      <c r="D304" s="101" t="s">
        <v>1436</v>
      </c>
      <c r="E304" s="95" t="s">
        <v>1173</v>
      </c>
      <c r="F304" s="95">
        <v>23</v>
      </c>
      <c r="G304" s="40"/>
    </row>
    <row r="305" spans="1:7" ht="30" hidden="1" x14ac:dyDescent="0.25">
      <c r="A305" s="40"/>
      <c r="B305" s="95" t="s">
        <v>497</v>
      </c>
      <c r="C305" s="95" t="s">
        <v>1443</v>
      </c>
      <c r="D305" s="101" t="s">
        <v>1436</v>
      </c>
      <c r="E305" s="95" t="s">
        <v>1173</v>
      </c>
      <c r="F305" s="95">
        <v>25</v>
      </c>
      <c r="G305" s="40"/>
    </row>
    <row r="306" spans="1:7" ht="30" hidden="1" x14ac:dyDescent="0.25">
      <c r="A306" s="40"/>
      <c r="B306" s="95" t="s">
        <v>484</v>
      </c>
      <c r="C306" s="95" t="s">
        <v>1444</v>
      </c>
      <c r="D306" s="101" t="s">
        <v>1436</v>
      </c>
      <c r="E306" s="95" t="s">
        <v>1173</v>
      </c>
      <c r="F306" s="95">
        <v>45</v>
      </c>
      <c r="G306" s="40"/>
    </row>
    <row r="307" spans="1:7" ht="15" hidden="1" x14ac:dyDescent="0.25">
      <c r="A307" s="602"/>
      <c r="B307" s="601" t="s">
        <v>498</v>
      </c>
      <c r="C307" s="601" t="s">
        <v>1445</v>
      </c>
      <c r="D307" s="101" t="s">
        <v>1432</v>
      </c>
      <c r="E307" s="601" t="s">
        <v>1173</v>
      </c>
      <c r="F307" s="601">
        <v>19</v>
      </c>
      <c r="G307" s="602"/>
    </row>
    <row r="308" spans="1:7" ht="15" hidden="1" x14ac:dyDescent="0.25">
      <c r="A308" s="602"/>
      <c r="B308" s="601"/>
      <c r="C308" s="601"/>
      <c r="D308" s="101" t="s">
        <v>1446</v>
      </c>
      <c r="E308" s="601"/>
      <c r="F308" s="601"/>
      <c r="G308" s="602"/>
    </row>
    <row r="309" spans="1:7" ht="15" hidden="1" x14ac:dyDescent="0.25">
      <c r="A309" s="602"/>
      <c r="B309" s="601" t="s">
        <v>500</v>
      </c>
      <c r="C309" s="601" t="s">
        <v>1447</v>
      </c>
      <c r="D309" s="101" t="s">
        <v>1432</v>
      </c>
      <c r="E309" s="601" t="s">
        <v>1173</v>
      </c>
      <c r="F309" s="601">
        <v>8</v>
      </c>
      <c r="G309" s="602"/>
    </row>
    <row r="310" spans="1:7" ht="15" hidden="1" x14ac:dyDescent="0.25">
      <c r="A310" s="602"/>
      <c r="B310" s="601"/>
      <c r="C310" s="601"/>
      <c r="D310" s="101" t="s">
        <v>1448</v>
      </c>
      <c r="E310" s="601"/>
      <c r="F310" s="601"/>
      <c r="G310" s="602"/>
    </row>
    <row r="311" spans="1:7" ht="15" hidden="1" x14ac:dyDescent="0.25">
      <c r="A311" s="602"/>
      <c r="B311" s="601" t="s">
        <v>486</v>
      </c>
      <c r="C311" s="601" t="s">
        <v>1445</v>
      </c>
      <c r="D311" s="101" t="s">
        <v>1432</v>
      </c>
      <c r="E311" s="601" t="s">
        <v>1173</v>
      </c>
      <c r="F311" s="601">
        <v>45</v>
      </c>
      <c r="G311" s="602"/>
    </row>
    <row r="312" spans="1:7" ht="15" hidden="1" x14ac:dyDescent="0.25">
      <c r="A312" s="602"/>
      <c r="B312" s="601"/>
      <c r="C312" s="601"/>
      <c r="D312" s="101" t="s">
        <v>1446</v>
      </c>
      <c r="E312" s="601"/>
      <c r="F312" s="601"/>
      <c r="G312" s="602"/>
    </row>
    <row r="313" spans="1:7" ht="30" hidden="1" x14ac:dyDescent="0.25">
      <c r="A313" s="40"/>
      <c r="B313" s="95" t="s">
        <v>487</v>
      </c>
      <c r="C313" s="95" t="s">
        <v>1449</v>
      </c>
      <c r="D313" s="101" t="s">
        <v>1436</v>
      </c>
      <c r="E313" s="95" t="s">
        <v>1173</v>
      </c>
      <c r="F313" s="95">
        <v>31</v>
      </c>
      <c r="G313" s="40"/>
    </row>
    <row r="314" spans="1:7" ht="30" hidden="1" x14ac:dyDescent="0.25">
      <c r="A314" s="40"/>
      <c r="B314" s="95" t="s">
        <v>488</v>
      </c>
      <c r="C314" s="95" t="s">
        <v>1450</v>
      </c>
      <c r="D314" s="101" t="s">
        <v>1436</v>
      </c>
      <c r="E314" s="95" t="s">
        <v>1173</v>
      </c>
      <c r="F314" s="95">
        <v>28</v>
      </c>
      <c r="G314" s="40"/>
    </row>
    <row r="315" spans="1:7" ht="15" hidden="1" x14ac:dyDescent="0.25">
      <c r="A315" s="40">
        <v>3</v>
      </c>
      <c r="B315" s="93" t="s">
        <v>501</v>
      </c>
      <c r="C315" s="95"/>
      <c r="D315" s="101"/>
      <c r="E315" s="95"/>
      <c r="F315" s="93">
        <v>492</v>
      </c>
      <c r="G315" s="40"/>
    </row>
    <row r="316" spans="1:7" ht="15" hidden="1" x14ac:dyDescent="0.25">
      <c r="A316" s="602"/>
      <c r="B316" s="27" t="s">
        <v>519</v>
      </c>
      <c r="C316" s="601" t="s">
        <v>1451</v>
      </c>
      <c r="D316" s="101" t="s">
        <v>1432</v>
      </c>
      <c r="E316" s="601" t="s">
        <v>1173</v>
      </c>
      <c r="F316" s="601">
        <v>71</v>
      </c>
      <c r="G316" s="602"/>
    </row>
    <row r="317" spans="1:7" ht="15" hidden="1" x14ac:dyDescent="0.25">
      <c r="A317" s="602"/>
      <c r="B317" s="27" t="s">
        <v>519</v>
      </c>
      <c r="C317" s="601"/>
      <c r="D317" s="101" t="s">
        <v>1434</v>
      </c>
      <c r="E317" s="601"/>
      <c r="F317" s="601"/>
      <c r="G317" s="602"/>
    </row>
    <row r="318" spans="1:7" ht="30" hidden="1" x14ac:dyDescent="0.25">
      <c r="A318" s="40"/>
      <c r="B318" s="95" t="s">
        <v>520</v>
      </c>
      <c r="C318" s="95" t="s">
        <v>1452</v>
      </c>
      <c r="D318" s="101" t="s">
        <v>1436</v>
      </c>
      <c r="E318" s="95" t="s">
        <v>1173</v>
      </c>
      <c r="F318" s="95">
        <v>54</v>
      </c>
      <c r="G318" s="40"/>
    </row>
    <row r="319" spans="1:7" ht="30" hidden="1" x14ac:dyDescent="0.25">
      <c r="A319" s="40"/>
      <c r="B319" s="95" t="s">
        <v>521</v>
      </c>
      <c r="C319" s="95" t="s">
        <v>1452</v>
      </c>
      <c r="D319" s="101" t="s">
        <v>1436</v>
      </c>
      <c r="E319" s="95" t="s">
        <v>1173</v>
      </c>
      <c r="F319" s="95">
        <v>121</v>
      </c>
      <c r="G319" s="40"/>
    </row>
    <row r="320" spans="1:7" ht="30" hidden="1" x14ac:dyDescent="0.25">
      <c r="A320" s="40"/>
      <c r="B320" s="95" t="s">
        <v>1453</v>
      </c>
      <c r="C320" s="95" t="s">
        <v>1452</v>
      </c>
      <c r="D320" s="101" t="s">
        <v>1436</v>
      </c>
      <c r="E320" s="95" t="s">
        <v>1173</v>
      </c>
      <c r="F320" s="95">
        <v>74</v>
      </c>
      <c r="G320" s="40"/>
    </row>
    <row r="321" spans="1:7" ht="30" hidden="1" x14ac:dyDescent="0.25">
      <c r="A321" s="40"/>
      <c r="B321" s="95" t="s">
        <v>1454</v>
      </c>
      <c r="C321" s="95" t="s">
        <v>1452</v>
      </c>
      <c r="D321" s="101" t="s">
        <v>1436</v>
      </c>
      <c r="E321" s="95" t="s">
        <v>1173</v>
      </c>
      <c r="F321" s="95">
        <v>72</v>
      </c>
      <c r="G321" s="40"/>
    </row>
    <row r="322" spans="1:7" ht="30" hidden="1" x14ac:dyDescent="0.25">
      <c r="A322" s="40"/>
      <c r="B322" s="95" t="s">
        <v>1455</v>
      </c>
      <c r="C322" s="95" t="s">
        <v>1452</v>
      </c>
      <c r="D322" s="101" t="s">
        <v>1436</v>
      </c>
      <c r="E322" s="95" t="s">
        <v>1173</v>
      </c>
      <c r="F322" s="95">
        <v>100</v>
      </c>
      <c r="G322" s="40"/>
    </row>
    <row r="323" spans="1:7" ht="15" hidden="1" x14ac:dyDescent="0.25">
      <c r="A323" s="40">
        <v>4</v>
      </c>
      <c r="B323" s="93" t="s">
        <v>503</v>
      </c>
      <c r="C323" s="95"/>
      <c r="D323" s="101"/>
      <c r="E323" s="95"/>
      <c r="F323" s="93">
        <v>247</v>
      </c>
      <c r="G323" s="40"/>
    </row>
    <row r="324" spans="1:7" ht="15" hidden="1" x14ac:dyDescent="0.25">
      <c r="A324" s="602"/>
      <c r="B324" s="601" t="s">
        <v>475</v>
      </c>
      <c r="C324" s="601" t="s">
        <v>1456</v>
      </c>
      <c r="D324" s="101" t="s">
        <v>1457</v>
      </c>
      <c r="E324" s="601" t="s">
        <v>1173</v>
      </c>
      <c r="F324" s="601">
        <v>51</v>
      </c>
      <c r="G324" s="602"/>
    </row>
    <row r="325" spans="1:7" ht="15" hidden="1" x14ac:dyDescent="0.25">
      <c r="A325" s="602"/>
      <c r="B325" s="601"/>
      <c r="C325" s="601"/>
      <c r="D325" s="101" t="s">
        <v>1458</v>
      </c>
      <c r="E325" s="601"/>
      <c r="F325" s="601"/>
      <c r="G325" s="602"/>
    </row>
    <row r="326" spans="1:7" ht="15" hidden="1" x14ac:dyDescent="0.25">
      <c r="A326" s="602"/>
      <c r="B326" s="601" t="s">
        <v>477</v>
      </c>
      <c r="C326" s="601" t="s">
        <v>505</v>
      </c>
      <c r="D326" s="101" t="s">
        <v>1432</v>
      </c>
      <c r="E326" s="601" t="s">
        <v>1173</v>
      </c>
      <c r="F326" s="601">
        <v>24</v>
      </c>
      <c r="G326" s="602"/>
    </row>
    <row r="327" spans="1:7" ht="15" hidden="1" x14ac:dyDescent="0.25">
      <c r="A327" s="602"/>
      <c r="B327" s="601"/>
      <c r="C327" s="601"/>
      <c r="D327" s="101" t="s">
        <v>1431</v>
      </c>
      <c r="E327" s="601"/>
      <c r="F327" s="601"/>
      <c r="G327" s="602"/>
    </row>
    <row r="328" spans="1:7" ht="15" hidden="1" x14ac:dyDescent="0.25">
      <c r="A328" s="602"/>
      <c r="B328" s="601" t="s">
        <v>479</v>
      </c>
      <c r="C328" s="601" t="s">
        <v>506</v>
      </c>
      <c r="D328" s="101" t="s">
        <v>1432</v>
      </c>
      <c r="E328" s="601" t="s">
        <v>1173</v>
      </c>
      <c r="F328" s="601">
        <v>21</v>
      </c>
      <c r="G328" s="602"/>
    </row>
    <row r="329" spans="1:7" ht="15" hidden="1" x14ac:dyDescent="0.25">
      <c r="A329" s="602"/>
      <c r="B329" s="601"/>
      <c r="C329" s="601"/>
      <c r="D329" s="101" t="s">
        <v>1459</v>
      </c>
      <c r="E329" s="601"/>
      <c r="F329" s="601"/>
      <c r="G329" s="602"/>
    </row>
    <row r="330" spans="1:7" ht="15" hidden="1" x14ac:dyDescent="0.25">
      <c r="A330" s="602"/>
      <c r="B330" s="601" t="s">
        <v>1460</v>
      </c>
      <c r="C330" s="601" t="s">
        <v>508</v>
      </c>
      <c r="D330" s="101" t="s">
        <v>1432</v>
      </c>
      <c r="E330" s="601" t="s">
        <v>1173</v>
      </c>
      <c r="F330" s="601">
        <v>67</v>
      </c>
      <c r="G330" s="602"/>
    </row>
    <row r="331" spans="1:7" ht="15" hidden="1" x14ac:dyDescent="0.25">
      <c r="A331" s="602"/>
      <c r="B331" s="601"/>
      <c r="C331" s="601"/>
      <c r="D331" s="101" t="s">
        <v>1461</v>
      </c>
      <c r="E331" s="601"/>
      <c r="F331" s="601"/>
      <c r="G331" s="602"/>
    </row>
    <row r="332" spans="1:7" ht="15" hidden="1" x14ac:dyDescent="0.25">
      <c r="A332" s="602"/>
      <c r="B332" s="601" t="s">
        <v>1462</v>
      </c>
      <c r="C332" s="601" t="s">
        <v>510</v>
      </c>
      <c r="D332" s="101" t="s">
        <v>1430</v>
      </c>
      <c r="E332" s="601" t="s">
        <v>1173</v>
      </c>
      <c r="F332" s="601">
        <v>58</v>
      </c>
      <c r="G332" s="602"/>
    </row>
    <row r="333" spans="1:7" ht="15" hidden="1" x14ac:dyDescent="0.25">
      <c r="A333" s="602"/>
      <c r="B333" s="601"/>
      <c r="C333" s="601"/>
      <c r="D333" s="101" t="s">
        <v>1463</v>
      </c>
      <c r="E333" s="601"/>
      <c r="F333" s="601"/>
      <c r="G333" s="602"/>
    </row>
    <row r="334" spans="1:7" ht="15" hidden="1" x14ac:dyDescent="0.25">
      <c r="A334" s="602"/>
      <c r="B334" s="601" t="s">
        <v>1464</v>
      </c>
      <c r="C334" s="601" t="s">
        <v>1465</v>
      </c>
      <c r="D334" s="101" t="s">
        <v>1432</v>
      </c>
      <c r="E334" s="601" t="s">
        <v>1173</v>
      </c>
      <c r="F334" s="601">
        <v>26</v>
      </c>
      <c r="G334" s="602"/>
    </row>
    <row r="335" spans="1:7" ht="15" hidden="1" x14ac:dyDescent="0.25">
      <c r="A335" s="602"/>
      <c r="B335" s="601"/>
      <c r="C335" s="601"/>
      <c r="D335" s="101" t="s">
        <v>1431</v>
      </c>
      <c r="E335" s="601"/>
      <c r="F335" s="601"/>
      <c r="G335" s="602"/>
    </row>
    <row r="336" spans="1:7" ht="15" hidden="1" x14ac:dyDescent="0.25">
      <c r="A336" s="40">
        <v>5</v>
      </c>
      <c r="B336" s="93" t="s">
        <v>514</v>
      </c>
      <c r="C336" s="95"/>
      <c r="D336" s="101"/>
      <c r="E336" s="95"/>
      <c r="F336" s="93">
        <v>723</v>
      </c>
      <c r="G336" s="40"/>
    </row>
    <row r="337" spans="1:7" ht="30" hidden="1" x14ac:dyDescent="0.25">
      <c r="A337" s="40"/>
      <c r="B337" s="95" t="s">
        <v>475</v>
      </c>
      <c r="C337" s="95" t="s">
        <v>1452</v>
      </c>
      <c r="D337" s="101" t="s">
        <v>1436</v>
      </c>
      <c r="E337" s="95" t="s">
        <v>1173</v>
      </c>
      <c r="F337" s="95">
        <v>96</v>
      </c>
      <c r="G337" s="40"/>
    </row>
    <row r="338" spans="1:7" ht="30" hidden="1" x14ac:dyDescent="0.25">
      <c r="A338" s="40"/>
      <c r="B338" s="95" t="s">
        <v>477</v>
      </c>
      <c r="C338" s="95" t="s">
        <v>1466</v>
      </c>
      <c r="D338" s="101" t="s">
        <v>1436</v>
      </c>
      <c r="E338" s="95" t="s">
        <v>1173</v>
      </c>
      <c r="F338" s="95">
        <v>159</v>
      </c>
      <c r="G338" s="40"/>
    </row>
    <row r="339" spans="1:7" ht="30" hidden="1" x14ac:dyDescent="0.25">
      <c r="A339" s="40"/>
      <c r="B339" s="95" t="s">
        <v>480</v>
      </c>
      <c r="C339" s="95" t="s">
        <v>1466</v>
      </c>
      <c r="D339" s="101" t="s">
        <v>1436</v>
      </c>
      <c r="E339" s="95" t="s">
        <v>1173</v>
      </c>
      <c r="F339" s="95">
        <v>233</v>
      </c>
      <c r="G339" s="40"/>
    </row>
    <row r="340" spans="1:7" ht="30" hidden="1" x14ac:dyDescent="0.25">
      <c r="A340" s="40"/>
      <c r="B340" s="95" t="s">
        <v>484</v>
      </c>
      <c r="C340" s="95" t="s">
        <v>1466</v>
      </c>
      <c r="D340" s="101" t="s">
        <v>1436</v>
      </c>
      <c r="E340" s="95" t="s">
        <v>1173</v>
      </c>
      <c r="F340" s="95">
        <v>158</v>
      </c>
      <c r="G340" s="40"/>
    </row>
    <row r="341" spans="1:7" ht="30" hidden="1" x14ac:dyDescent="0.25">
      <c r="A341" s="40"/>
      <c r="B341" s="95" t="s">
        <v>488</v>
      </c>
      <c r="C341" s="95" t="s">
        <v>1466</v>
      </c>
      <c r="D341" s="101" t="s">
        <v>1436</v>
      </c>
      <c r="E341" s="95" t="s">
        <v>1173</v>
      </c>
      <c r="F341" s="95">
        <v>34</v>
      </c>
      <c r="G341" s="40"/>
    </row>
    <row r="342" spans="1:7" ht="30" hidden="1" x14ac:dyDescent="0.25">
      <c r="A342" s="40"/>
      <c r="B342" s="95" t="s">
        <v>489</v>
      </c>
      <c r="C342" s="95" t="s">
        <v>1466</v>
      </c>
      <c r="D342" s="101" t="s">
        <v>1436</v>
      </c>
      <c r="E342" s="95" t="s">
        <v>1173</v>
      </c>
      <c r="F342" s="95">
        <v>43</v>
      </c>
      <c r="G342" s="40"/>
    </row>
    <row r="343" spans="1:7" ht="15" hidden="1" x14ac:dyDescent="0.25">
      <c r="A343" s="40">
        <v>6</v>
      </c>
      <c r="B343" s="93" t="s">
        <v>518</v>
      </c>
      <c r="C343" s="95"/>
      <c r="D343" s="101"/>
      <c r="E343" s="95"/>
      <c r="F343" s="102">
        <v>5966</v>
      </c>
      <c r="G343" s="40"/>
    </row>
    <row r="344" spans="1:7" ht="30" hidden="1" x14ac:dyDescent="0.25">
      <c r="A344" s="40"/>
      <c r="B344" s="95" t="s">
        <v>1467</v>
      </c>
      <c r="C344" s="95" t="s">
        <v>1452</v>
      </c>
      <c r="D344" s="101" t="s">
        <v>1436</v>
      </c>
      <c r="E344" s="95" t="s">
        <v>1173</v>
      </c>
      <c r="F344" s="95">
        <v>1029</v>
      </c>
      <c r="G344" s="40"/>
    </row>
    <row r="345" spans="1:7" ht="30" hidden="1" x14ac:dyDescent="0.25">
      <c r="A345" s="40"/>
      <c r="B345" s="95" t="s">
        <v>1468</v>
      </c>
      <c r="C345" s="95" t="s">
        <v>1469</v>
      </c>
      <c r="D345" s="101" t="s">
        <v>1436</v>
      </c>
      <c r="E345" s="95" t="s">
        <v>1173</v>
      </c>
      <c r="F345" s="103">
        <v>1715</v>
      </c>
      <c r="G345" s="40"/>
    </row>
    <row r="346" spans="1:7" ht="30" hidden="1" x14ac:dyDescent="0.25">
      <c r="A346" s="40"/>
      <c r="B346" s="95" t="s">
        <v>1470</v>
      </c>
      <c r="C346" s="95" t="s">
        <v>1469</v>
      </c>
      <c r="D346" s="101" t="s">
        <v>1436</v>
      </c>
      <c r="E346" s="95" t="s">
        <v>1173</v>
      </c>
      <c r="F346" s="103">
        <v>1916</v>
      </c>
      <c r="G346" s="40"/>
    </row>
    <row r="347" spans="1:7" ht="30" hidden="1" x14ac:dyDescent="0.25">
      <c r="A347" s="40"/>
      <c r="B347" s="95" t="s">
        <v>1471</v>
      </c>
      <c r="C347" s="95" t="s">
        <v>1472</v>
      </c>
      <c r="D347" s="101" t="s">
        <v>1473</v>
      </c>
      <c r="E347" s="95" t="s">
        <v>1173</v>
      </c>
      <c r="F347" s="103">
        <v>1306</v>
      </c>
      <c r="G347" s="40"/>
    </row>
    <row r="348" spans="1:7" ht="15" hidden="1" x14ac:dyDescent="0.25">
      <c r="A348" s="40">
        <v>7</v>
      </c>
      <c r="B348" s="93" t="s">
        <v>523</v>
      </c>
      <c r="C348" s="95"/>
      <c r="D348" s="101"/>
      <c r="E348" s="95"/>
      <c r="F348" s="93">
        <v>862</v>
      </c>
      <c r="G348" s="40"/>
    </row>
    <row r="349" spans="1:7" ht="30" hidden="1" x14ac:dyDescent="0.25">
      <c r="A349" s="40"/>
      <c r="B349" s="95" t="s">
        <v>1474</v>
      </c>
      <c r="C349" s="95" t="s">
        <v>1466</v>
      </c>
      <c r="D349" s="101" t="s">
        <v>1436</v>
      </c>
      <c r="E349" s="95" t="s">
        <v>1173</v>
      </c>
      <c r="F349" s="95">
        <v>171</v>
      </c>
      <c r="G349" s="40"/>
    </row>
    <row r="350" spans="1:7" ht="30" hidden="1" x14ac:dyDescent="0.25">
      <c r="A350" s="40"/>
      <c r="B350" s="95" t="s">
        <v>1475</v>
      </c>
      <c r="C350" s="95" t="s">
        <v>1466</v>
      </c>
      <c r="D350" s="101" t="s">
        <v>1436</v>
      </c>
      <c r="E350" s="95" t="s">
        <v>1173</v>
      </c>
      <c r="F350" s="95">
        <v>142</v>
      </c>
      <c r="G350" s="40"/>
    </row>
    <row r="351" spans="1:7" ht="30" hidden="1" x14ac:dyDescent="0.25">
      <c r="A351" s="40"/>
      <c r="B351" s="95" t="s">
        <v>1476</v>
      </c>
      <c r="C351" s="95" t="s">
        <v>1477</v>
      </c>
      <c r="D351" s="101" t="s">
        <v>1478</v>
      </c>
      <c r="E351" s="95" t="s">
        <v>1173</v>
      </c>
      <c r="F351" s="95">
        <v>190</v>
      </c>
      <c r="G351" s="40"/>
    </row>
    <row r="352" spans="1:7" ht="30" hidden="1" x14ac:dyDescent="0.25">
      <c r="A352" s="40"/>
      <c r="B352" s="95" t="s">
        <v>488</v>
      </c>
      <c r="C352" s="95" t="s">
        <v>1479</v>
      </c>
      <c r="D352" s="101" t="s">
        <v>1480</v>
      </c>
      <c r="E352" s="95" t="s">
        <v>1173</v>
      </c>
      <c r="F352" s="95">
        <v>49</v>
      </c>
      <c r="G352" s="40"/>
    </row>
    <row r="353" spans="1:7" ht="30" hidden="1" x14ac:dyDescent="0.25">
      <c r="A353" s="40"/>
      <c r="B353" s="95" t="s">
        <v>1481</v>
      </c>
      <c r="C353" s="95" t="s">
        <v>1466</v>
      </c>
      <c r="D353" s="101" t="s">
        <v>1482</v>
      </c>
      <c r="E353" s="95" t="s">
        <v>1173</v>
      </c>
      <c r="F353" s="95">
        <v>310</v>
      </c>
      <c r="G353" s="40"/>
    </row>
    <row r="354" spans="1:7" ht="15" hidden="1" x14ac:dyDescent="0.25">
      <c r="A354" s="40">
        <v>8</v>
      </c>
      <c r="B354" s="93" t="s">
        <v>526</v>
      </c>
      <c r="C354" s="95"/>
      <c r="D354" s="101"/>
      <c r="E354" s="95"/>
      <c r="F354" s="93">
        <v>187</v>
      </c>
      <c r="G354" s="40"/>
    </row>
    <row r="355" spans="1:7" ht="30" hidden="1" x14ac:dyDescent="0.25">
      <c r="A355" s="40"/>
      <c r="B355" s="95" t="s">
        <v>1467</v>
      </c>
      <c r="C355" s="95" t="s">
        <v>1483</v>
      </c>
      <c r="D355" s="101" t="s">
        <v>1478</v>
      </c>
      <c r="E355" s="95" t="s">
        <v>1173</v>
      </c>
      <c r="F355" s="95">
        <v>187</v>
      </c>
      <c r="G355" s="40"/>
    </row>
    <row r="356" spans="1:7" ht="15" hidden="1" x14ac:dyDescent="0.25">
      <c r="A356" s="40">
        <v>9</v>
      </c>
      <c r="B356" s="93" t="s">
        <v>527</v>
      </c>
      <c r="C356" s="95"/>
      <c r="D356" s="101"/>
      <c r="E356" s="95"/>
      <c r="F356" s="102">
        <v>1576</v>
      </c>
      <c r="G356" s="40"/>
    </row>
    <row r="357" spans="1:7" ht="30" hidden="1" x14ac:dyDescent="0.25">
      <c r="A357" s="40"/>
      <c r="B357" s="95" t="s">
        <v>1467</v>
      </c>
      <c r="C357" s="95" t="s">
        <v>1484</v>
      </c>
      <c r="D357" s="101" t="s">
        <v>1485</v>
      </c>
      <c r="E357" s="95" t="s">
        <v>1173</v>
      </c>
      <c r="F357" s="95">
        <v>311</v>
      </c>
      <c r="G357" s="40"/>
    </row>
    <row r="358" spans="1:7" ht="30" hidden="1" x14ac:dyDescent="0.25">
      <c r="A358" s="40"/>
      <c r="B358" s="95" t="s">
        <v>1468</v>
      </c>
      <c r="C358" s="95" t="s">
        <v>530</v>
      </c>
      <c r="D358" s="101" t="s">
        <v>1486</v>
      </c>
      <c r="E358" s="95" t="s">
        <v>1173</v>
      </c>
      <c r="F358" s="95">
        <v>328</v>
      </c>
      <c r="G358" s="40"/>
    </row>
    <row r="359" spans="1:7" ht="30" hidden="1" x14ac:dyDescent="0.25">
      <c r="A359" s="40"/>
      <c r="B359" s="95" t="s">
        <v>1470</v>
      </c>
      <c r="C359" s="95" t="s">
        <v>532</v>
      </c>
      <c r="D359" s="101" t="s">
        <v>1487</v>
      </c>
      <c r="E359" s="95" t="s">
        <v>1173</v>
      </c>
      <c r="F359" s="95">
        <v>466</v>
      </c>
      <c r="G359" s="40"/>
    </row>
    <row r="360" spans="1:7" ht="30" hidden="1" x14ac:dyDescent="0.25">
      <c r="A360" s="40"/>
      <c r="B360" s="95" t="s">
        <v>1471</v>
      </c>
      <c r="C360" s="95" t="s">
        <v>1488</v>
      </c>
      <c r="D360" s="101" t="s">
        <v>515</v>
      </c>
      <c r="E360" s="95" t="s">
        <v>1173</v>
      </c>
      <c r="F360" s="95">
        <v>471</v>
      </c>
      <c r="G360" s="40"/>
    </row>
    <row r="361" spans="1:7" ht="15" hidden="1" x14ac:dyDescent="0.25">
      <c r="A361" s="40">
        <v>10</v>
      </c>
      <c r="B361" s="93" t="s">
        <v>534</v>
      </c>
      <c r="C361" s="95"/>
      <c r="D361" s="101"/>
      <c r="E361" s="95"/>
      <c r="F361" s="93">
        <v>317</v>
      </c>
      <c r="G361" s="40"/>
    </row>
    <row r="362" spans="1:7" ht="30" hidden="1" x14ac:dyDescent="0.25">
      <c r="A362" s="40"/>
      <c r="B362" s="95" t="s">
        <v>477</v>
      </c>
      <c r="C362" s="95" t="s">
        <v>1489</v>
      </c>
      <c r="D362" s="101" t="s">
        <v>515</v>
      </c>
      <c r="E362" s="95" t="s">
        <v>1173</v>
      </c>
      <c r="F362" s="95">
        <v>29</v>
      </c>
      <c r="G362" s="40"/>
    </row>
    <row r="363" spans="1:7" ht="30" hidden="1" x14ac:dyDescent="0.25">
      <c r="A363" s="40"/>
      <c r="B363" s="95" t="s">
        <v>497</v>
      </c>
      <c r="C363" s="95" t="s">
        <v>1489</v>
      </c>
      <c r="D363" s="101" t="s">
        <v>515</v>
      </c>
      <c r="E363" s="95" t="s">
        <v>1173</v>
      </c>
      <c r="F363" s="95">
        <v>78</v>
      </c>
      <c r="G363" s="40"/>
    </row>
    <row r="364" spans="1:7" ht="30" hidden="1" x14ac:dyDescent="0.25">
      <c r="A364" s="40"/>
      <c r="B364" s="95" t="s">
        <v>492</v>
      </c>
      <c r="C364" s="95" t="s">
        <v>1489</v>
      </c>
      <c r="D364" s="101" t="s">
        <v>515</v>
      </c>
      <c r="E364" s="95" t="s">
        <v>1173</v>
      </c>
      <c r="F364" s="95">
        <v>58</v>
      </c>
      <c r="G364" s="40"/>
    </row>
    <row r="365" spans="1:7" ht="30" hidden="1" x14ac:dyDescent="0.25">
      <c r="A365" s="40"/>
      <c r="B365" s="95" t="s">
        <v>536</v>
      </c>
      <c r="C365" s="95" t="s">
        <v>1489</v>
      </c>
      <c r="D365" s="101" t="s">
        <v>515</v>
      </c>
      <c r="E365" s="95" t="s">
        <v>1173</v>
      </c>
      <c r="F365" s="95">
        <v>152</v>
      </c>
      <c r="G365" s="40"/>
    </row>
    <row r="366" spans="1:7" ht="15" hidden="1" x14ac:dyDescent="0.25">
      <c r="A366" s="40">
        <v>11</v>
      </c>
      <c r="B366" s="93" t="s">
        <v>537</v>
      </c>
      <c r="C366" s="95"/>
      <c r="D366" s="101"/>
      <c r="E366" s="95"/>
      <c r="F366" s="102">
        <v>1100</v>
      </c>
      <c r="G366" s="40"/>
    </row>
    <row r="367" spans="1:7" ht="30" hidden="1" x14ac:dyDescent="0.25">
      <c r="A367" s="40"/>
      <c r="B367" s="95" t="s">
        <v>1467</v>
      </c>
      <c r="C367" s="95" t="s">
        <v>1452</v>
      </c>
      <c r="D367" s="101" t="s">
        <v>1436</v>
      </c>
      <c r="E367" s="95" t="s">
        <v>1173</v>
      </c>
      <c r="F367" s="95">
        <v>89</v>
      </c>
      <c r="G367" s="40"/>
    </row>
    <row r="368" spans="1:7" ht="30" hidden="1" x14ac:dyDescent="0.25">
      <c r="A368" s="40"/>
      <c r="B368" s="95" t="s">
        <v>1468</v>
      </c>
      <c r="C368" s="95" t="s">
        <v>1452</v>
      </c>
      <c r="D368" s="101" t="s">
        <v>1436</v>
      </c>
      <c r="E368" s="95" t="s">
        <v>1173</v>
      </c>
      <c r="F368" s="95">
        <v>156</v>
      </c>
      <c r="G368" s="40"/>
    </row>
    <row r="369" spans="1:7" ht="30" hidden="1" x14ac:dyDescent="0.25">
      <c r="A369" s="40"/>
      <c r="B369" s="95" t="s">
        <v>1470</v>
      </c>
      <c r="C369" s="95" t="s">
        <v>1452</v>
      </c>
      <c r="D369" s="101" t="s">
        <v>1436</v>
      </c>
      <c r="E369" s="95" t="s">
        <v>1173</v>
      </c>
      <c r="F369" s="95">
        <v>13</v>
      </c>
      <c r="G369" s="40"/>
    </row>
    <row r="370" spans="1:7" ht="30" hidden="1" x14ac:dyDescent="0.25">
      <c r="A370" s="40"/>
      <c r="B370" s="95" t="s">
        <v>1471</v>
      </c>
      <c r="C370" s="95" t="s">
        <v>1452</v>
      </c>
      <c r="D370" s="101" t="s">
        <v>1436</v>
      </c>
      <c r="E370" s="95" t="s">
        <v>1173</v>
      </c>
      <c r="F370" s="95">
        <v>205</v>
      </c>
      <c r="G370" s="40"/>
    </row>
    <row r="371" spans="1:7" ht="30" hidden="1" x14ac:dyDescent="0.25">
      <c r="A371" s="40"/>
      <c r="B371" s="95" t="s">
        <v>1490</v>
      </c>
      <c r="C371" s="95" t="s">
        <v>1452</v>
      </c>
      <c r="D371" s="101" t="s">
        <v>1436</v>
      </c>
      <c r="E371" s="95" t="s">
        <v>1173</v>
      </c>
      <c r="F371" s="95">
        <v>19</v>
      </c>
      <c r="G371" s="40"/>
    </row>
    <row r="372" spans="1:7" ht="30" hidden="1" x14ac:dyDescent="0.25">
      <c r="A372" s="40"/>
      <c r="B372" s="95" t="s">
        <v>1491</v>
      </c>
      <c r="C372" s="95" t="s">
        <v>1452</v>
      </c>
      <c r="D372" s="101" t="s">
        <v>1436</v>
      </c>
      <c r="E372" s="95" t="s">
        <v>1173</v>
      </c>
      <c r="F372" s="95">
        <v>301</v>
      </c>
      <c r="G372" s="40"/>
    </row>
    <row r="373" spans="1:7" ht="15" hidden="1" x14ac:dyDescent="0.25">
      <c r="A373" s="40">
        <v>12</v>
      </c>
      <c r="B373" s="93" t="s">
        <v>542</v>
      </c>
      <c r="C373" s="95"/>
      <c r="D373" s="101"/>
      <c r="E373" s="95"/>
      <c r="F373" s="93">
        <v>736</v>
      </c>
      <c r="G373" s="40"/>
    </row>
    <row r="374" spans="1:7" ht="30" hidden="1" x14ac:dyDescent="0.25">
      <c r="A374" s="40"/>
      <c r="B374" s="95" t="s">
        <v>1474</v>
      </c>
      <c r="C374" s="95" t="s">
        <v>1492</v>
      </c>
      <c r="D374" s="101" t="s">
        <v>1493</v>
      </c>
      <c r="E374" s="95" t="s">
        <v>1173</v>
      </c>
      <c r="F374" s="95">
        <v>50</v>
      </c>
      <c r="G374" s="40"/>
    </row>
    <row r="375" spans="1:7" ht="30" hidden="1" x14ac:dyDescent="0.25">
      <c r="A375" s="40"/>
      <c r="B375" s="95" t="s">
        <v>1460</v>
      </c>
      <c r="C375" s="95" t="s">
        <v>1494</v>
      </c>
      <c r="D375" s="101" t="s">
        <v>1495</v>
      </c>
      <c r="E375" s="95" t="s">
        <v>1173</v>
      </c>
      <c r="F375" s="95">
        <v>53</v>
      </c>
      <c r="G375" s="40"/>
    </row>
    <row r="376" spans="1:7" ht="30" hidden="1" x14ac:dyDescent="0.25">
      <c r="A376" s="40"/>
      <c r="B376" s="95" t="s">
        <v>1462</v>
      </c>
      <c r="C376" s="95" t="s">
        <v>544</v>
      </c>
      <c r="D376" s="101" t="s">
        <v>1496</v>
      </c>
      <c r="E376" s="95" t="s">
        <v>1173</v>
      </c>
      <c r="F376" s="95">
        <v>17</v>
      </c>
      <c r="G376" s="40"/>
    </row>
    <row r="377" spans="1:7" ht="30" hidden="1" x14ac:dyDescent="0.25">
      <c r="A377" s="40"/>
      <c r="B377" s="95" t="s">
        <v>500</v>
      </c>
      <c r="C377" s="95" t="s">
        <v>1497</v>
      </c>
      <c r="D377" s="101" t="s">
        <v>515</v>
      </c>
      <c r="E377" s="95" t="s">
        <v>1173</v>
      </c>
      <c r="F377" s="95">
        <v>45</v>
      </c>
      <c r="G377" s="40"/>
    </row>
    <row r="378" spans="1:7" ht="30" hidden="1" x14ac:dyDescent="0.25">
      <c r="A378" s="40"/>
      <c r="B378" s="95" t="s">
        <v>486</v>
      </c>
      <c r="C378" s="95" t="s">
        <v>545</v>
      </c>
      <c r="D378" s="101" t="s">
        <v>1498</v>
      </c>
      <c r="E378" s="95" t="s">
        <v>1173</v>
      </c>
      <c r="F378" s="95">
        <v>24</v>
      </c>
      <c r="G378" s="40"/>
    </row>
    <row r="379" spans="1:7" ht="30" hidden="1" x14ac:dyDescent="0.25">
      <c r="A379" s="40"/>
      <c r="B379" s="95" t="s">
        <v>487</v>
      </c>
      <c r="C379" s="95" t="s">
        <v>1499</v>
      </c>
      <c r="D379" s="101" t="s">
        <v>1500</v>
      </c>
      <c r="E379" s="95" t="s">
        <v>1173</v>
      </c>
      <c r="F379" s="95">
        <v>14</v>
      </c>
      <c r="G379" s="40"/>
    </row>
    <row r="380" spans="1:7" ht="15" hidden="1" x14ac:dyDescent="0.25">
      <c r="A380" s="602"/>
      <c r="B380" s="601" t="s">
        <v>546</v>
      </c>
      <c r="C380" s="601" t="s">
        <v>1501</v>
      </c>
      <c r="D380" s="101" t="s">
        <v>1502</v>
      </c>
      <c r="E380" s="601" t="s">
        <v>1173</v>
      </c>
      <c r="F380" s="601">
        <v>32</v>
      </c>
      <c r="G380" s="602"/>
    </row>
    <row r="381" spans="1:7" ht="15" hidden="1" x14ac:dyDescent="0.25">
      <c r="A381" s="602"/>
      <c r="B381" s="601"/>
      <c r="C381" s="601"/>
      <c r="D381" s="101" t="s">
        <v>1434</v>
      </c>
      <c r="E381" s="601"/>
      <c r="F381" s="601"/>
      <c r="G381" s="602"/>
    </row>
    <row r="382" spans="1:7" ht="30" hidden="1" x14ac:dyDescent="0.25">
      <c r="A382" s="40"/>
      <c r="B382" s="95" t="s">
        <v>1503</v>
      </c>
      <c r="C382" s="95" t="s">
        <v>1452</v>
      </c>
      <c r="D382" s="101" t="s">
        <v>1436</v>
      </c>
      <c r="E382" s="95" t="s">
        <v>1173</v>
      </c>
      <c r="F382" s="95">
        <v>33</v>
      </c>
      <c r="G382" s="40"/>
    </row>
    <row r="383" spans="1:7" ht="30" hidden="1" x14ac:dyDescent="0.25">
      <c r="A383" s="40"/>
      <c r="B383" s="95" t="s">
        <v>1504</v>
      </c>
      <c r="C383" s="95" t="s">
        <v>1452</v>
      </c>
      <c r="D383" s="101" t="s">
        <v>1436</v>
      </c>
      <c r="E383" s="95" t="s">
        <v>1173</v>
      </c>
      <c r="F383" s="95">
        <v>86</v>
      </c>
      <c r="G383" s="40"/>
    </row>
    <row r="384" spans="1:7" ht="30" hidden="1" x14ac:dyDescent="0.25">
      <c r="A384" s="40"/>
      <c r="B384" s="95" t="s">
        <v>1505</v>
      </c>
      <c r="C384" s="95" t="s">
        <v>551</v>
      </c>
      <c r="D384" s="101" t="s">
        <v>1506</v>
      </c>
      <c r="E384" s="95" t="s">
        <v>1173</v>
      </c>
      <c r="F384" s="95">
        <v>155</v>
      </c>
      <c r="G384" s="40"/>
    </row>
    <row r="385" spans="1:7" ht="30" hidden="1" x14ac:dyDescent="0.25">
      <c r="A385" s="40"/>
      <c r="B385" s="95" t="s">
        <v>1507</v>
      </c>
      <c r="C385" s="95" t="s">
        <v>1452</v>
      </c>
      <c r="D385" s="101" t="s">
        <v>1508</v>
      </c>
      <c r="E385" s="95" t="s">
        <v>1173</v>
      </c>
      <c r="F385" s="95">
        <v>45</v>
      </c>
      <c r="G385" s="40"/>
    </row>
    <row r="386" spans="1:7" ht="30" hidden="1" x14ac:dyDescent="0.25">
      <c r="A386" s="40"/>
      <c r="B386" s="95" t="s">
        <v>490</v>
      </c>
      <c r="C386" s="95" t="s">
        <v>1509</v>
      </c>
      <c r="D386" s="101" t="s">
        <v>1510</v>
      </c>
      <c r="E386" s="95" t="s">
        <v>1173</v>
      </c>
      <c r="F386" s="95">
        <v>45</v>
      </c>
      <c r="G386" s="40"/>
    </row>
    <row r="387" spans="1:7" ht="30" hidden="1" x14ac:dyDescent="0.25">
      <c r="A387" s="40"/>
      <c r="B387" s="95" t="s">
        <v>491</v>
      </c>
      <c r="C387" s="95" t="s">
        <v>1509</v>
      </c>
      <c r="D387" s="101" t="s">
        <v>1510</v>
      </c>
      <c r="E387" s="95" t="s">
        <v>1173</v>
      </c>
      <c r="F387" s="95">
        <v>65</v>
      </c>
      <c r="G387" s="40"/>
    </row>
    <row r="388" spans="1:7" ht="15" hidden="1" x14ac:dyDescent="0.25">
      <c r="A388" s="602"/>
      <c r="B388" s="601" t="s">
        <v>1511</v>
      </c>
      <c r="C388" s="601" t="s">
        <v>1501</v>
      </c>
      <c r="D388" s="101" t="s">
        <v>1512</v>
      </c>
      <c r="E388" s="601" t="s">
        <v>1173</v>
      </c>
      <c r="F388" s="601">
        <v>72</v>
      </c>
      <c r="G388" s="602"/>
    </row>
    <row r="389" spans="1:7" ht="15" hidden="1" x14ac:dyDescent="0.25">
      <c r="A389" s="602"/>
      <c r="B389" s="601"/>
      <c r="C389" s="601"/>
      <c r="D389" s="101" t="s">
        <v>1448</v>
      </c>
      <c r="E389" s="601"/>
      <c r="F389" s="601"/>
      <c r="G389" s="602"/>
    </row>
    <row r="390" spans="1:7" ht="15" hidden="1" x14ac:dyDescent="0.25">
      <c r="A390" s="40">
        <v>13</v>
      </c>
      <c r="B390" s="93" t="s">
        <v>556</v>
      </c>
      <c r="C390" s="95"/>
      <c r="D390" s="101"/>
      <c r="E390" s="95"/>
      <c r="F390" s="93">
        <v>673</v>
      </c>
      <c r="G390" s="40"/>
    </row>
    <row r="391" spans="1:7" ht="30" hidden="1" x14ac:dyDescent="0.25">
      <c r="A391" s="40"/>
      <c r="B391" s="95" t="s">
        <v>1467</v>
      </c>
      <c r="C391" s="95" t="s">
        <v>1452</v>
      </c>
      <c r="D391" s="101" t="s">
        <v>1513</v>
      </c>
      <c r="E391" s="95" t="s">
        <v>1173</v>
      </c>
      <c r="F391" s="95">
        <v>227</v>
      </c>
      <c r="G391" s="40"/>
    </row>
    <row r="392" spans="1:7" ht="15" hidden="1" x14ac:dyDescent="0.25">
      <c r="A392" s="602"/>
      <c r="B392" s="601" t="s">
        <v>1468</v>
      </c>
      <c r="C392" s="601" t="s">
        <v>1514</v>
      </c>
      <c r="D392" s="101" t="s">
        <v>1512</v>
      </c>
      <c r="E392" s="601" t="s">
        <v>1173</v>
      </c>
      <c r="F392" s="601">
        <v>131</v>
      </c>
      <c r="G392" s="602"/>
    </row>
    <row r="393" spans="1:7" ht="15" hidden="1" x14ac:dyDescent="0.25">
      <c r="A393" s="602"/>
      <c r="B393" s="601"/>
      <c r="C393" s="601"/>
      <c r="D393" s="101" t="s">
        <v>1448</v>
      </c>
      <c r="E393" s="601"/>
      <c r="F393" s="601"/>
      <c r="G393" s="602"/>
    </row>
    <row r="394" spans="1:7" ht="15" hidden="1" x14ac:dyDescent="0.25">
      <c r="A394" s="602"/>
      <c r="B394" s="601" t="s">
        <v>1470</v>
      </c>
      <c r="C394" s="601" t="s">
        <v>1515</v>
      </c>
      <c r="D394" s="101" t="s">
        <v>1512</v>
      </c>
      <c r="E394" s="601" t="s">
        <v>1173</v>
      </c>
      <c r="F394" s="601">
        <v>26</v>
      </c>
      <c r="G394" s="602"/>
    </row>
    <row r="395" spans="1:7" ht="15" hidden="1" x14ac:dyDescent="0.25">
      <c r="A395" s="602"/>
      <c r="B395" s="601"/>
      <c r="C395" s="601"/>
      <c r="D395" s="101" t="s">
        <v>1461</v>
      </c>
      <c r="E395" s="601"/>
      <c r="F395" s="601"/>
      <c r="G395" s="602"/>
    </row>
    <row r="396" spans="1:7" ht="30" hidden="1" x14ac:dyDescent="0.25">
      <c r="A396" s="40"/>
      <c r="B396" s="95" t="s">
        <v>1490</v>
      </c>
      <c r="C396" s="95" t="s">
        <v>1452</v>
      </c>
      <c r="D396" s="101" t="s">
        <v>1436</v>
      </c>
      <c r="E396" s="95" t="s">
        <v>1173</v>
      </c>
      <c r="F396" s="95">
        <v>33</v>
      </c>
      <c r="G396" s="40"/>
    </row>
    <row r="397" spans="1:7" ht="30" hidden="1" x14ac:dyDescent="0.25">
      <c r="A397" s="40"/>
      <c r="B397" s="95" t="s">
        <v>1491</v>
      </c>
      <c r="C397" s="95" t="s">
        <v>1452</v>
      </c>
      <c r="D397" s="101" t="s">
        <v>1436</v>
      </c>
      <c r="E397" s="95" t="s">
        <v>1173</v>
      </c>
      <c r="F397" s="95">
        <v>117</v>
      </c>
      <c r="G397" s="40"/>
    </row>
    <row r="398" spans="1:7" ht="30" hidden="1" x14ac:dyDescent="0.25">
      <c r="A398" s="40"/>
      <c r="B398" s="95" t="s">
        <v>1516</v>
      </c>
      <c r="C398" s="95" t="s">
        <v>1452</v>
      </c>
      <c r="D398" s="101" t="s">
        <v>1436</v>
      </c>
      <c r="E398" s="95" t="s">
        <v>1173</v>
      </c>
      <c r="F398" s="95">
        <v>89</v>
      </c>
      <c r="G398" s="40"/>
    </row>
    <row r="399" spans="1:7" ht="15" hidden="1" x14ac:dyDescent="0.25">
      <c r="A399" s="40">
        <v>14</v>
      </c>
      <c r="B399" s="93" t="s">
        <v>558</v>
      </c>
      <c r="C399" s="95"/>
      <c r="D399" s="101"/>
      <c r="E399" s="95"/>
      <c r="F399" s="102">
        <v>1399</v>
      </c>
      <c r="G399" s="40"/>
    </row>
    <row r="400" spans="1:7" ht="15" hidden="1" x14ac:dyDescent="0.25">
      <c r="A400" s="602"/>
      <c r="B400" s="601" t="s">
        <v>475</v>
      </c>
      <c r="C400" s="601" t="s">
        <v>1517</v>
      </c>
      <c r="D400" s="101" t="s">
        <v>1518</v>
      </c>
      <c r="E400" s="601" t="s">
        <v>1173</v>
      </c>
      <c r="F400" s="601">
        <v>20</v>
      </c>
      <c r="G400" s="602"/>
    </row>
    <row r="401" spans="1:7" ht="15" hidden="1" x14ac:dyDescent="0.25">
      <c r="A401" s="602"/>
      <c r="B401" s="601"/>
      <c r="C401" s="601"/>
      <c r="D401" s="101" t="s">
        <v>1519</v>
      </c>
      <c r="E401" s="601"/>
      <c r="F401" s="601"/>
      <c r="G401" s="602"/>
    </row>
    <row r="402" spans="1:7" ht="30" hidden="1" x14ac:dyDescent="0.25">
      <c r="A402" s="40"/>
      <c r="B402" s="95" t="s">
        <v>477</v>
      </c>
      <c r="C402" s="95" t="s">
        <v>1452</v>
      </c>
      <c r="D402" s="101" t="s">
        <v>1520</v>
      </c>
      <c r="E402" s="95" t="s">
        <v>1173</v>
      </c>
      <c r="F402" s="95">
        <v>25</v>
      </c>
      <c r="G402" s="40"/>
    </row>
    <row r="403" spans="1:7" ht="30" hidden="1" x14ac:dyDescent="0.25">
      <c r="A403" s="40"/>
      <c r="B403" s="95" t="s">
        <v>495</v>
      </c>
      <c r="C403" s="95" t="s">
        <v>1452</v>
      </c>
      <c r="D403" s="101" t="s">
        <v>1520</v>
      </c>
      <c r="E403" s="95" t="s">
        <v>1173</v>
      </c>
      <c r="F403" s="95">
        <v>36</v>
      </c>
      <c r="G403" s="40"/>
    </row>
    <row r="404" spans="1:7" ht="15" hidden="1" x14ac:dyDescent="0.25">
      <c r="A404" s="602"/>
      <c r="B404" s="601" t="s">
        <v>480</v>
      </c>
      <c r="C404" s="601" t="s">
        <v>1521</v>
      </c>
      <c r="D404" s="101" t="s">
        <v>1518</v>
      </c>
      <c r="E404" s="601" t="s">
        <v>1173</v>
      </c>
      <c r="F404" s="601">
        <v>100</v>
      </c>
      <c r="G404" s="602"/>
    </row>
    <row r="405" spans="1:7" ht="15" hidden="1" x14ac:dyDescent="0.25">
      <c r="A405" s="602"/>
      <c r="B405" s="601"/>
      <c r="C405" s="601"/>
      <c r="D405" s="101" t="s">
        <v>1522</v>
      </c>
      <c r="E405" s="601"/>
      <c r="F405" s="601"/>
      <c r="G405" s="602"/>
    </row>
    <row r="406" spans="1:7" ht="30" hidden="1" x14ac:dyDescent="0.25">
      <c r="A406" s="40"/>
      <c r="B406" s="95" t="s">
        <v>482</v>
      </c>
      <c r="C406" s="95" t="s">
        <v>1452</v>
      </c>
      <c r="D406" s="101" t="s">
        <v>1520</v>
      </c>
      <c r="E406" s="95" t="s">
        <v>1173</v>
      </c>
      <c r="F406" s="95">
        <v>80</v>
      </c>
      <c r="G406" s="40"/>
    </row>
    <row r="407" spans="1:7" ht="30" hidden="1" x14ac:dyDescent="0.25">
      <c r="A407" s="40"/>
      <c r="B407" s="95" t="s">
        <v>497</v>
      </c>
      <c r="C407" s="95" t="s">
        <v>1452</v>
      </c>
      <c r="D407" s="101" t="s">
        <v>1520</v>
      </c>
      <c r="E407" s="95" t="s">
        <v>1173</v>
      </c>
      <c r="F407" s="95">
        <v>14</v>
      </c>
      <c r="G407" s="40"/>
    </row>
    <row r="408" spans="1:7" ht="30" hidden="1" x14ac:dyDescent="0.25">
      <c r="A408" s="40"/>
      <c r="B408" s="95" t="s">
        <v>484</v>
      </c>
      <c r="C408" s="95" t="s">
        <v>1452</v>
      </c>
      <c r="D408" s="101" t="s">
        <v>1520</v>
      </c>
      <c r="E408" s="95" t="s">
        <v>1173</v>
      </c>
      <c r="F408" s="95">
        <v>26</v>
      </c>
      <c r="G408" s="40"/>
    </row>
    <row r="409" spans="1:7" ht="30" hidden="1" x14ac:dyDescent="0.25">
      <c r="A409" s="40"/>
      <c r="B409" s="95" t="s">
        <v>1523</v>
      </c>
      <c r="C409" s="95" t="s">
        <v>1452</v>
      </c>
      <c r="D409" s="101" t="s">
        <v>1520</v>
      </c>
      <c r="E409" s="95" t="s">
        <v>1173</v>
      </c>
      <c r="F409" s="95">
        <v>24</v>
      </c>
      <c r="G409" s="40"/>
    </row>
    <row r="410" spans="1:7" ht="30" hidden="1" x14ac:dyDescent="0.25">
      <c r="A410" s="40"/>
      <c r="B410" s="95" t="s">
        <v>486</v>
      </c>
      <c r="C410" s="95" t="s">
        <v>1452</v>
      </c>
      <c r="D410" s="101" t="s">
        <v>1520</v>
      </c>
      <c r="E410" s="95" t="s">
        <v>1173</v>
      </c>
      <c r="F410" s="95">
        <v>67</v>
      </c>
      <c r="G410" s="40"/>
    </row>
    <row r="411" spans="1:7" ht="30" hidden="1" x14ac:dyDescent="0.25">
      <c r="A411" s="40"/>
      <c r="B411" s="95" t="s">
        <v>487</v>
      </c>
      <c r="C411" s="95" t="s">
        <v>1452</v>
      </c>
      <c r="D411" s="101" t="s">
        <v>1520</v>
      </c>
      <c r="E411" s="95" t="s">
        <v>1173</v>
      </c>
      <c r="F411" s="95">
        <v>156</v>
      </c>
      <c r="G411" s="40"/>
    </row>
    <row r="412" spans="1:7" ht="30" hidden="1" x14ac:dyDescent="0.25">
      <c r="A412" s="40"/>
      <c r="B412" s="95" t="s">
        <v>1524</v>
      </c>
      <c r="C412" s="95" t="s">
        <v>1452</v>
      </c>
      <c r="D412" s="101" t="s">
        <v>1520</v>
      </c>
      <c r="E412" s="95" t="s">
        <v>1173</v>
      </c>
      <c r="F412" s="95">
        <v>88</v>
      </c>
      <c r="G412" s="40"/>
    </row>
    <row r="413" spans="1:7" ht="30" hidden="1" x14ac:dyDescent="0.25">
      <c r="A413" s="40"/>
      <c r="B413" s="95" t="s">
        <v>489</v>
      </c>
      <c r="C413" s="95" t="s">
        <v>1525</v>
      </c>
      <c r="D413" s="101" t="s">
        <v>1526</v>
      </c>
      <c r="E413" s="95" t="s">
        <v>1173</v>
      </c>
      <c r="F413" s="95">
        <v>32</v>
      </c>
      <c r="G413" s="40"/>
    </row>
    <row r="414" spans="1:7" ht="30" hidden="1" x14ac:dyDescent="0.25">
      <c r="A414" s="40"/>
      <c r="B414" s="95" t="s">
        <v>490</v>
      </c>
      <c r="C414" s="95" t="s">
        <v>1525</v>
      </c>
      <c r="D414" s="101" t="s">
        <v>1526</v>
      </c>
      <c r="E414" s="95" t="s">
        <v>1173</v>
      </c>
      <c r="F414" s="95">
        <v>58</v>
      </c>
      <c r="G414" s="40"/>
    </row>
    <row r="415" spans="1:7" ht="15" hidden="1" x14ac:dyDescent="0.25">
      <c r="A415" s="40">
        <v>15</v>
      </c>
      <c r="B415" s="93" t="s">
        <v>559</v>
      </c>
      <c r="C415" s="95"/>
      <c r="D415" s="101"/>
      <c r="E415" s="95"/>
      <c r="F415" s="102">
        <v>3199</v>
      </c>
      <c r="G415" s="40"/>
    </row>
    <row r="416" spans="1:7" ht="30" hidden="1" x14ac:dyDescent="0.25">
      <c r="A416" s="40"/>
      <c r="B416" s="95" t="s">
        <v>475</v>
      </c>
      <c r="C416" s="95" t="s">
        <v>1527</v>
      </c>
      <c r="D416" s="101" t="s">
        <v>1528</v>
      </c>
      <c r="E416" s="95" t="s">
        <v>1173</v>
      </c>
      <c r="F416" s="95">
        <v>300</v>
      </c>
      <c r="G416" s="40"/>
    </row>
    <row r="417" spans="1:7" ht="30" hidden="1" x14ac:dyDescent="0.25">
      <c r="A417" s="40"/>
      <c r="B417" s="95" t="s">
        <v>477</v>
      </c>
      <c r="C417" s="95" t="s">
        <v>1529</v>
      </c>
      <c r="D417" s="101" t="s">
        <v>1530</v>
      </c>
      <c r="E417" s="95" t="s">
        <v>1173</v>
      </c>
      <c r="F417" s="95">
        <v>200</v>
      </c>
      <c r="G417" s="40"/>
    </row>
    <row r="418" spans="1:7" ht="30" hidden="1" x14ac:dyDescent="0.25">
      <c r="A418" s="40"/>
      <c r="B418" s="95" t="s">
        <v>497</v>
      </c>
      <c r="C418" s="95" t="s">
        <v>1466</v>
      </c>
      <c r="D418" s="101" t="s">
        <v>1520</v>
      </c>
      <c r="E418" s="95" t="s">
        <v>1173</v>
      </c>
      <c r="F418" s="95">
        <v>200</v>
      </c>
      <c r="G418" s="40"/>
    </row>
    <row r="419" spans="1:7" ht="30" hidden="1" x14ac:dyDescent="0.25">
      <c r="A419" s="40"/>
      <c r="B419" s="95" t="s">
        <v>484</v>
      </c>
      <c r="C419" s="95" t="s">
        <v>1531</v>
      </c>
      <c r="D419" s="101" t="s">
        <v>1532</v>
      </c>
      <c r="E419" s="95" t="s">
        <v>1173</v>
      </c>
      <c r="F419" s="95">
        <v>500</v>
      </c>
      <c r="G419" s="40"/>
    </row>
    <row r="420" spans="1:7" ht="30" hidden="1" x14ac:dyDescent="0.25">
      <c r="A420" s="40"/>
      <c r="B420" s="95" t="s">
        <v>554</v>
      </c>
      <c r="C420" s="95" t="s">
        <v>1533</v>
      </c>
      <c r="D420" s="101" t="s">
        <v>1534</v>
      </c>
      <c r="E420" s="95" t="s">
        <v>1173</v>
      </c>
      <c r="F420" s="95">
        <v>300</v>
      </c>
      <c r="G420" s="40"/>
    </row>
    <row r="421" spans="1:7" ht="30" hidden="1" x14ac:dyDescent="0.25">
      <c r="A421" s="40"/>
      <c r="B421" s="95" t="s">
        <v>1535</v>
      </c>
      <c r="C421" s="95" t="s">
        <v>1536</v>
      </c>
      <c r="D421" s="101" t="s">
        <v>1537</v>
      </c>
      <c r="E421" s="95" t="s">
        <v>1173</v>
      </c>
      <c r="F421" s="95">
        <v>300</v>
      </c>
      <c r="G421" s="40"/>
    </row>
    <row r="422" spans="1:7" ht="15" hidden="1" x14ac:dyDescent="0.25">
      <c r="A422" s="40">
        <v>16</v>
      </c>
      <c r="B422" s="93" t="s">
        <v>561</v>
      </c>
      <c r="C422" s="95"/>
      <c r="D422" s="101"/>
      <c r="E422" s="95"/>
      <c r="F422" s="95"/>
      <c r="G422" s="40"/>
    </row>
    <row r="423" spans="1:7" ht="30" hidden="1" x14ac:dyDescent="0.25">
      <c r="A423" s="40"/>
      <c r="B423" s="95" t="s">
        <v>1538</v>
      </c>
      <c r="C423" s="95" t="s">
        <v>562</v>
      </c>
      <c r="D423" s="101" t="s">
        <v>1539</v>
      </c>
      <c r="E423" s="95" t="s">
        <v>1173</v>
      </c>
      <c r="F423" s="95">
        <v>75</v>
      </c>
      <c r="G423" s="40"/>
    </row>
    <row r="424" spans="1:7" ht="15" hidden="1" x14ac:dyDescent="0.25">
      <c r="A424" s="40">
        <v>17</v>
      </c>
      <c r="B424" s="93" t="s">
        <v>563</v>
      </c>
      <c r="C424" s="95"/>
      <c r="D424" s="101"/>
      <c r="E424" s="95"/>
      <c r="F424" s="95"/>
      <c r="G424" s="40"/>
    </row>
    <row r="425" spans="1:7" ht="30" hidden="1" x14ac:dyDescent="0.25">
      <c r="A425" s="40"/>
      <c r="B425" s="95" t="s">
        <v>1467</v>
      </c>
      <c r="C425" s="95" t="s">
        <v>1540</v>
      </c>
      <c r="D425" s="101" t="s">
        <v>1541</v>
      </c>
      <c r="E425" s="95" t="s">
        <v>1173</v>
      </c>
      <c r="F425" s="95">
        <v>85</v>
      </c>
      <c r="G425" s="40"/>
    </row>
    <row r="426" spans="1:7" ht="30" hidden="1" x14ac:dyDescent="0.25">
      <c r="A426" s="40"/>
      <c r="B426" s="95" t="s">
        <v>1468</v>
      </c>
      <c r="C426" s="95" t="s">
        <v>564</v>
      </c>
      <c r="D426" s="101" t="s">
        <v>1542</v>
      </c>
      <c r="E426" s="95" t="s">
        <v>1173</v>
      </c>
      <c r="F426" s="95">
        <v>112</v>
      </c>
      <c r="G426" s="40"/>
    </row>
    <row r="427" spans="1:7" ht="30" hidden="1" x14ac:dyDescent="0.25">
      <c r="A427" s="40"/>
      <c r="B427" s="95" t="s">
        <v>1470</v>
      </c>
      <c r="C427" s="95" t="s">
        <v>1543</v>
      </c>
      <c r="D427" s="101" t="s">
        <v>1544</v>
      </c>
      <c r="E427" s="95" t="s">
        <v>1173</v>
      </c>
      <c r="F427" s="95">
        <v>25</v>
      </c>
      <c r="G427" s="40"/>
    </row>
    <row r="428" spans="1:7" ht="30" hidden="1" x14ac:dyDescent="0.25">
      <c r="A428" s="40"/>
      <c r="B428" s="95" t="s">
        <v>1471</v>
      </c>
      <c r="C428" s="95" t="s">
        <v>1545</v>
      </c>
      <c r="D428" s="101" t="s">
        <v>1546</v>
      </c>
      <c r="E428" s="95" t="s">
        <v>1173</v>
      </c>
      <c r="F428" s="95">
        <v>72</v>
      </c>
      <c r="G428" s="40"/>
    </row>
    <row r="429" spans="1:7" ht="30" hidden="1" x14ac:dyDescent="0.25">
      <c r="A429" s="40"/>
      <c r="B429" s="95" t="s">
        <v>1490</v>
      </c>
      <c r="C429" s="95" t="s">
        <v>1547</v>
      </c>
      <c r="D429" s="101" t="s">
        <v>1548</v>
      </c>
      <c r="E429" s="95" t="s">
        <v>1173</v>
      </c>
      <c r="F429" s="95">
        <v>12</v>
      </c>
      <c r="G429" s="40"/>
    </row>
    <row r="430" spans="1:7" ht="30" hidden="1" x14ac:dyDescent="0.25">
      <c r="A430" s="40"/>
      <c r="B430" s="95" t="s">
        <v>1491</v>
      </c>
      <c r="C430" s="95" t="s">
        <v>567</v>
      </c>
      <c r="D430" s="101" t="s">
        <v>1549</v>
      </c>
      <c r="E430" s="95" t="s">
        <v>1173</v>
      </c>
      <c r="F430" s="95">
        <v>12</v>
      </c>
      <c r="G430" s="40"/>
    </row>
    <row r="431" spans="1:7" ht="30" hidden="1" x14ac:dyDescent="0.25">
      <c r="A431" s="40"/>
      <c r="B431" s="95" t="s">
        <v>1516</v>
      </c>
      <c r="C431" s="95" t="s">
        <v>1550</v>
      </c>
      <c r="D431" s="101" t="s">
        <v>1551</v>
      </c>
      <c r="E431" s="95" t="s">
        <v>1173</v>
      </c>
      <c r="F431" s="95">
        <v>30</v>
      </c>
      <c r="G431" s="40"/>
    </row>
    <row r="432" spans="1:7" ht="30" hidden="1" x14ac:dyDescent="0.25">
      <c r="A432" s="40"/>
      <c r="B432" s="95" t="s">
        <v>1552</v>
      </c>
      <c r="C432" s="95" t="s">
        <v>1553</v>
      </c>
      <c r="D432" s="101" t="s">
        <v>1554</v>
      </c>
      <c r="E432" s="95" t="s">
        <v>1173</v>
      </c>
      <c r="F432" s="95">
        <v>129</v>
      </c>
      <c r="G432" s="40"/>
    </row>
    <row r="433" spans="1:7" ht="15" hidden="1" x14ac:dyDescent="0.25">
      <c r="A433" s="40">
        <v>18</v>
      </c>
      <c r="B433" s="93" t="s">
        <v>570</v>
      </c>
      <c r="C433" s="93"/>
      <c r="D433" s="101"/>
      <c r="E433" s="95"/>
      <c r="F433" s="102">
        <v>1148</v>
      </c>
      <c r="G433" s="40"/>
    </row>
    <row r="434" spans="1:7" ht="30" hidden="1" x14ac:dyDescent="0.25">
      <c r="A434" s="40"/>
      <c r="B434" s="95" t="s">
        <v>475</v>
      </c>
      <c r="C434" s="95" t="s">
        <v>1555</v>
      </c>
      <c r="D434" s="101" t="s">
        <v>1556</v>
      </c>
      <c r="E434" s="95" t="s">
        <v>1173</v>
      </c>
      <c r="F434" s="95">
        <v>45</v>
      </c>
      <c r="G434" s="40"/>
    </row>
    <row r="435" spans="1:7" ht="30" hidden="1" x14ac:dyDescent="0.25">
      <c r="A435" s="40"/>
      <c r="B435" s="95" t="s">
        <v>484</v>
      </c>
      <c r="C435" s="95" t="s">
        <v>1557</v>
      </c>
      <c r="D435" s="101" t="s">
        <v>1558</v>
      </c>
      <c r="E435" s="95" t="s">
        <v>1173</v>
      </c>
      <c r="F435" s="95">
        <v>41</v>
      </c>
      <c r="G435" s="40"/>
    </row>
    <row r="436" spans="1:7" ht="30" hidden="1" x14ac:dyDescent="0.25">
      <c r="A436" s="40"/>
      <c r="B436" s="95" t="s">
        <v>498</v>
      </c>
      <c r="C436" s="95" t="s">
        <v>572</v>
      </c>
      <c r="D436" s="101" t="s">
        <v>1559</v>
      </c>
      <c r="E436" s="95" t="s">
        <v>1173</v>
      </c>
      <c r="F436" s="95">
        <v>112</v>
      </c>
      <c r="G436" s="40"/>
    </row>
    <row r="437" spans="1:7" ht="30" hidden="1" x14ac:dyDescent="0.25">
      <c r="A437" s="40"/>
      <c r="B437" s="95" t="s">
        <v>517</v>
      </c>
      <c r="C437" s="95" t="s">
        <v>572</v>
      </c>
      <c r="D437" s="101" t="s">
        <v>1559</v>
      </c>
      <c r="E437" s="95" t="s">
        <v>1173</v>
      </c>
      <c r="F437" s="95">
        <v>641</v>
      </c>
      <c r="G437" s="40"/>
    </row>
    <row r="438" spans="1:7" ht="30" hidden="1" x14ac:dyDescent="0.25">
      <c r="A438" s="40"/>
      <c r="B438" s="95" t="s">
        <v>491</v>
      </c>
      <c r="C438" s="95" t="s">
        <v>1560</v>
      </c>
      <c r="D438" s="101" t="s">
        <v>1561</v>
      </c>
      <c r="E438" s="95" t="s">
        <v>1173</v>
      </c>
      <c r="F438" s="95">
        <v>159</v>
      </c>
      <c r="G438" s="40"/>
    </row>
    <row r="439" spans="1:7" ht="30" hidden="1" x14ac:dyDescent="0.25">
      <c r="A439" s="40"/>
      <c r="B439" s="95" t="s">
        <v>554</v>
      </c>
      <c r="C439" s="95" t="s">
        <v>1466</v>
      </c>
      <c r="D439" s="101" t="s">
        <v>48</v>
      </c>
      <c r="E439" s="95" t="s">
        <v>1173</v>
      </c>
      <c r="F439" s="95">
        <v>150</v>
      </c>
      <c r="G439" s="40"/>
    </row>
    <row r="440" spans="1:7" ht="15" hidden="1" x14ac:dyDescent="0.25">
      <c r="A440" s="40">
        <v>19</v>
      </c>
      <c r="B440" s="93" t="s">
        <v>1562</v>
      </c>
      <c r="C440" s="95"/>
      <c r="D440" s="101"/>
      <c r="E440" s="95"/>
      <c r="F440" s="93">
        <v>687</v>
      </c>
      <c r="G440" s="40"/>
    </row>
    <row r="441" spans="1:7" ht="30" hidden="1" x14ac:dyDescent="0.25">
      <c r="A441" s="40"/>
      <c r="B441" s="95" t="s">
        <v>475</v>
      </c>
      <c r="C441" s="95" t="s">
        <v>1563</v>
      </c>
      <c r="D441" s="101" t="s">
        <v>1564</v>
      </c>
      <c r="E441" s="95" t="s">
        <v>1173</v>
      </c>
      <c r="F441" s="95">
        <v>647</v>
      </c>
      <c r="G441" s="40"/>
    </row>
    <row r="442" spans="1:7" ht="30" hidden="1" x14ac:dyDescent="0.25">
      <c r="A442" s="40"/>
      <c r="B442" s="95" t="s">
        <v>1565</v>
      </c>
      <c r="C442" s="95" t="s">
        <v>574</v>
      </c>
      <c r="D442" s="101" t="s">
        <v>1566</v>
      </c>
      <c r="E442" s="95" t="s">
        <v>1173</v>
      </c>
      <c r="F442" s="95">
        <v>40</v>
      </c>
      <c r="G442" s="40"/>
    </row>
    <row r="443" spans="1:7" ht="15" hidden="1" x14ac:dyDescent="0.25">
      <c r="A443" s="40">
        <v>20</v>
      </c>
      <c r="B443" s="93" t="s">
        <v>575</v>
      </c>
      <c r="C443" s="95"/>
      <c r="D443" s="101"/>
      <c r="E443" s="95"/>
      <c r="F443" s="93">
        <v>300</v>
      </c>
      <c r="G443" s="40"/>
    </row>
    <row r="444" spans="1:7" ht="30" hidden="1" x14ac:dyDescent="0.25">
      <c r="A444" s="40"/>
      <c r="B444" s="95" t="s">
        <v>1567</v>
      </c>
      <c r="C444" s="95" t="s">
        <v>48</v>
      </c>
      <c r="D444" s="101" t="s">
        <v>1466</v>
      </c>
      <c r="E444" s="95" t="s">
        <v>1173</v>
      </c>
      <c r="F444" s="95">
        <v>300</v>
      </c>
      <c r="G444" s="40"/>
    </row>
    <row r="445" spans="1:7" ht="15" hidden="1" x14ac:dyDescent="0.25">
      <c r="A445" s="40">
        <v>21</v>
      </c>
      <c r="B445" s="93" t="s">
        <v>576</v>
      </c>
      <c r="C445" s="95"/>
      <c r="D445" s="101"/>
      <c r="E445" s="95"/>
      <c r="F445" s="93">
        <v>906</v>
      </c>
      <c r="G445" s="40"/>
    </row>
    <row r="446" spans="1:7" ht="30" hidden="1" x14ac:dyDescent="0.25">
      <c r="A446" s="40"/>
      <c r="B446" s="95" t="s">
        <v>1568</v>
      </c>
      <c r="C446" s="95" t="s">
        <v>562</v>
      </c>
      <c r="D446" s="101" t="s">
        <v>1569</v>
      </c>
      <c r="E446" s="95" t="s">
        <v>1173</v>
      </c>
      <c r="F446" s="95">
        <v>234</v>
      </c>
      <c r="G446" s="40"/>
    </row>
    <row r="447" spans="1:7" ht="30" hidden="1" x14ac:dyDescent="0.25">
      <c r="A447" s="40"/>
      <c r="B447" s="95" t="s">
        <v>1570</v>
      </c>
      <c r="C447" s="95" t="s">
        <v>48</v>
      </c>
      <c r="D447" s="101" t="s">
        <v>1466</v>
      </c>
      <c r="E447" s="95" t="s">
        <v>1173</v>
      </c>
      <c r="F447" s="95">
        <v>155</v>
      </c>
      <c r="G447" s="40"/>
    </row>
    <row r="448" spans="1:7" ht="30" hidden="1" x14ac:dyDescent="0.25">
      <c r="A448" s="40"/>
      <c r="B448" s="95" t="s">
        <v>1571</v>
      </c>
      <c r="C448" s="95" t="s">
        <v>48</v>
      </c>
      <c r="D448" s="101" t="s">
        <v>1466</v>
      </c>
      <c r="E448" s="95" t="s">
        <v>1173</v>
      </c>
      <c r="F448" s="95">
        <v>117</v>
      </c>
      <c r="G448" s="40"/>
    </row>
    <row r="449" spans="1:7" ht="30" hidden="1" x14ac:dyDescent="0.25">
      <c r="A449" s="40"/>
      <c r="B449" s="95" t="s">
        <v>1572</v>
      </c>
      <c r="C449" s="95" t="s">
        <v>1573</v>
      </c>
      <c r="D449" s="101" t="s">
        <v>1574</v>
      </c>
      <c r="E449" s="95" t="s">
        <v>1173</v>
      </c>
      <c r="F449" s="95">
        <v>115</v>
      </c>
      <c r="G449" s="40"/>
    </row>
    <row r="450" spans="1:7" ht="30" hidden="1" x14ac:dyDescent="0.25">
      <c r="A450" s="40"/>
      <c r="B450" s="95" t="s">
        <v>1575</v>
      </c>
      <c r="C450" s="95" t="s">
        <v>579</v>
      </c>
      <c r="D450" s="101" t="s">
        <v>515</v>
      </c>
      <c r="E450" s="95" t="s">
        <v>1173</v>
      </c>
      <c r="F450" s="95">
        <v>188</v>
      </c>
      <c r="G450" s="40"/>
    </row>
    <row r="451" spans="1:7" ht="30" hidden="1" x14ac:dyDescent="0.25">
      <c r="A451" s="40"/>
      <c r="B451" s="95" t="s">
        <v>1576</v>
      </c>
      <c r="C451" s="95" t="s">
        <v>48</v>
      </c>
      <c r="D451" s="101" t="s">
        <v>1466</v>
      </c>
      <c r="E451" s="95" t="s">
        <v>1173</v>
      </c>
      <c r="F451" s="95">
        <v>97</v>
      </c>
      <c r="G451" s="40"/>
    </row>
    <row r="452" spans="1:7" ht="15" hidden="1" x14ac:dyDescent="0.25">
      <c r="A452" s="40">
        <v>22</v>
      </c>
      <c r="B452" s="93" t="s">
        <v>581</v>
      </c>
      <c r="C452" s="95"/>
      <c r="D452" s="101"/>
      <c r="E452" s="95"/>
      <c r="F452" s="93">
        <v>321</v>
      </c>
      <c r="G452" s="40"/>
    </row>
    <row r="453" spans="1:7" ht="30" hidden="1" x14ac:dyDescent="0.25">
      <c r="A453" s="40"/>
      <c r="B453" s="95" t="s">
        <v>475</v>
      </c>
      <c r="C453" s="95" t="s">
        <v>1577</v>
      </c>
      <c r="D453" s="101" t="s">
        <v>515</v>
      </c>
      <c r="E453" s="95" t="s">
        <v>1173</v>
      </c>
      <c r="F453" s="95">
        <v>164</v>
      </c>
      <c r="G453" s="40"/>
    </row>
    <row r="454" spans="1:7" ht="30" hidden="1" x14ac:dyDescent="0.25">
      <c r="A454" s="40"/>
      <c r="B454" s="95" t="s">
        <v>477</v>
      </c>
      <c r="C454" s="95" t="s">
        <v>1578</v>
      </c>
      <c r="D454" s="101" t="s">
        <v>515</v>
      </c>
      <c r="E454" s="95" t="s">
        <v>1173</v>
      </c>
      <c r="F454" s="95">
        <v>104</v>
      </c>
      <c r="G454" s="40"/>
    </row>
    <row r="455" spans="1:7" ht="30" hidden="1" x14ac:dyDescent="0.25">
      <c r="A455" s="40"/>
      <c r="B455" s="95" t="s">
        <v>480</v>
      </c>
      <c r="C455" s="95" t="s">
        <v>1579</v>
      </c>
      <c r="D455" s="101" t="s">
        <v>515</v>
      </c>
      <c r="E455" s="95" t="s">
        <v>1173</v>
      </c>
      <c r="F455" s="95">
        <v>53</v>
      </c>
      <c r="G455" s="40"/>
    </row>
    <row r="456" spans="1:7" ht="15" hidden="1" x14ac:dyDescent="0.25">
      <c r="A456" s="40">
        <v>23</v>
      </c>
      <c r="B456" s="93" t="s">
        <v>583</v>
      </c>
      <c r="C456" s="95"/>
      <c r="D456" s="101"/>
      <c r="E456" s="95"/>
      <c r="F456" s="102">
        <v>1180</v>
      </c>
      <c r="G456" s="40"/>
    </row>
    <row r="457" spans="1:7" ht="30" hidden="1" x14ac:dyDescent="0.25">
      <c r="A457" s="40"/>
      <c r="B457" s="95" t="s">
        <v>584</v>
      </c>
      <c r="C457" s="95" t="s">
        <v>48</v>
      </c>
      <c r="D457" s="101" t="s">
        <v>1466</v>
      </c>
      <c r="E457" s="95" t="s">
        <v>1173</v>
      </c>
      <c r="F457" s="95">
        <v>180</v>
      </c>
      <c r="G457" s="40"/>
    </row>
    <row r="458" spans="1:7" ht="30" hidden="1" x14ac:dyDescent="0.25">
      <c r="A458" s="40"/>
      <c r="B458" s="95" t="s">
        <v>585</v>
      </c>
      <c r="C458" s="95" t="s">
        <v>48</v>
      </c>
      <c r="D458" s="101" t="s">
        <v>1466</v>
      </c>
      <c r="E458" s="95" t="s">
        <v>1173</v>
      </c>
      <c r="F458" s="95">
        <v>200</v>
      </c>
      <c r="G458" s="40"/>
    </row>
    <row r="459" spans="1:7" ht="30" hidden="1" x14ac:dyDescent="0.25">
      <c r="A459" s="40"/>
      <c r="B459" s="95" t="s">
        <v>586</v>
      </c>
      <c r="C459" s="95" t="s">
        <v>48</v>
      </c>
      <c r="D459" s="101" t="s">
        <v>1466</v>
      </c>
      <c r="E459" s="95" t="s">
        <v>1173</v>
      </c>
      <c r="F459" s="95">
        <v>280</v>
      </c>
      <c r="G459" s="40"/>
    </row>
    <row r="460" spans="1:7" ht="30" hidden="1" x14ac:dyDescent="0.25">
      <c r="A460" s="40"/>
      <c r="B460" s="95" t="s">
        <v>587</v>
      </c>
      <c r="C460" s="95" t="s">
        <v>48</v>
      </c>
      <c r="D460" s="101" t="s">
        <v>1466</v>
      </c>
      <c r="E460" s="95" t="s">
        <v>1173</v>
      </c>
      <c r="F460" s="95">
        <v>160</v>
      </c>
      <c r="G460" s="40"/>
    </row>
    <row r="461" spans="1:7" ht="30" hidden="1" x14ac:dyDescent="0.25">
      <c r="A461" s="40"/>
      <c r="B461" s="95" t="s">
        <v>588</v>
      </c>
      <c r="C461" s="95" t="s">
        <v>48</v>
      </c>
      <c r="D461" s="101" t="s">
        <v>1466</v>
      </c>
      <c r="E461" s="95" t="s">
        <v>1173</v>
      </c>
      <c r="F461" s="95">
        <v>180</v>
      </c>
      <c r="G461" s="40"/>
    </row>
    <row r="462" spans="1:7" ht="30" hidden="1" x14ac:dyDescent="0.25">
      <c r="A462" s="40"/>
      <c r="B462" s="95" t="s">
        <v>486</v>
      </c>
      <c r="C462" s="95" t="s">
        <v>1580</v>
      </c>
      <c r="D462" s="101" t="s">
        <v>1564</v>
      </c>
      <c r="E462" s="95" t="s">
        <v>1173</v>
      </c>
      <c r="F462" s="95">
        <v>180</v>
      </c>
      <c r="G462" s="40"/>
    </row>
    <row r="463" spans="1:7" ht="15" hidden="1" x14ac:dyDescent="0.25">
      <c r="A463" s="40">
        <v>24</v>
      </c>
      <c r="B463" s="93" t="s">
        <v>589</v>
      </c>
      <c r="C463" s="95"/>
      <c r="D463" s="101"/>
      <c r="E463" s="95"/>
      <c r="F463" s="93">
        <v>9</v>
      </c>
      <c r="G463" s="40"/>
    </row>
    <row r="464" spans="1:7" ht="30" hidden="1" x14ac:dyDescent="0.25">
      <c r="A464" s="40"/>
      <c r="B464" s="95" t="s">
        <v>487</v>
      </c>
      <c r="C464" s="95" t="s">
        <v>562</v>
      </c>
      <c r="D464" s="101" t="s">
        <v>1564</v>
      </c>
      <c r="E464" s="95" t="s">
        <v>1173</v>
      </c>
      <c r="F464" s="95">
        <v>9</v>
      </c>
      <c r="G464" s="40"/>
    </row>
    <row r="465" spans="1:7" ht="15" hidden="1" x14ac:dyDescent="0.25">
      <c r="A465" s="40">
        <v>25</v>
      </c>
      <c r="B465" s="93" t="s">
        <v>590</v>
      </c>
      <c r="C465" s="95"/>
      <c r="D465" s="101"/>
      <c r="E465" s="95"/>
      <c r="F465" s="102">
        <v>1034</v>
      </c>
      <c r="G465" s="40"/>
    </row>
    <row r="466" spans="1:7" ht="30" hidden="1" x14ac:dyDescent="0.25">
      <c r="A466" s="40"/>
      <c r="B466" s="95" t="s">
        <v>584</v>
      </c>
      <c r="C466" s="95" t="s">
        <v>1063</v>
      </c>
      <c r="D466" s="101" t="s">
        <v>1581</v>
      </c>
      <c r="E466" s="95" t="s">
        <v>1173</v>
      </c>
      <c r="F466" s="95">
        <v>200</v>
      </c>
      <c r="G466" s="40"/>
    </row>
    <row r="467" spans="1:7" ht="30" hidden="1" x14ac:dyDescent="0.25">
      <c r="A467" s="40"/>
      <c r="B467" s="95" t="s">
        <v>585</v>
      </c>
      <c r="C467" s="95" t="s">
        <v>1582</v>
      </c>
      <c r="D467" s="101" t="s">
        <v>1583</v>
      </c>
      <c r="E467" s="95" t="s">
        <v>1173</v>
      </c>
      <c r="F467" s="95">
        <v>243</v>
      </c>
      <c r="G467" s="40"/>
    </row>
    <row r="468" spans="1:7" ht="30" hidden="1" x14ac:dyDescent="0.25">
      <c r="A468" s="40"/>
      <c r="B468" s="95" t="s">
        <v>480</v>
      </c>
      <c r="C468" s="95" t="s">
        <v>48</v>
      </c>
      <c r="D468" s="101" t="s">
        <v>1466</v>
      </c>
      <c r="E468" s="95" t="s">
        <v>1173</v>
      </c>
      <c r="F468" s="95">
        <v>111</v>
      </c>
      <c r="G468" s="40"/>
    </row>
    <row r="469" spans="1:7" ht="30" hidden="1" x14ac:dyDescent="0.25">
      <c r="A469" s="40"/>
      <c r="B469" s="95" t="s">
        <v>482</v>
      </c>
      <c r="C469" s="95" t="s">
        <v>48</v>
      </c>
      <c r="D469" s="101" t="s">
        <v>1466</v>
      </c>
      <c r="E469" s="95" t="s">
        <v>1173</v>
      </c>
      <c r="F469" s="95">
        <v>65</v>
      </c>
      <c r="G469" s="40"/>
    </row>
    <row r="470" spans="1:7" ht="15" hidden="1" x14ac:dyDescent="0.25">
      <c r="A470" s="40"/>
      <c r="B470" s="95"/>
      <c r="C470" s="95"/>
      <c r="D470" s="101"/>
      <c r="E470" s="95"/>
      <c r="F470" s="95"/>
      <c r="G470" s="40"/>
    </row>
    <row r="471" spans="1:7" ht="30" hidden="1" x14ac:dyDescent="0.25">
      <c r="A471" s="40"/>
      <c r="B471" s="95" t="s">
        <v>497</v>
      </c>
      <c r="C471" s="95" t="s">
        <v>48</v>
      </c>
      <c r="D471" s="101" t="s">
        <v>1466</v>
      </c>
      <c r="E471" s="95" t="s">
        <v>1173</v>
      </c>
      <c r="F471" s="95">
        <v>185</v>
      </c>
      <c r="G471" s="40"/>
    </row>
    <row r="472" spans="1:7" ht="30" hidden="1" x14ac:dyDescent="0.25">
      <c r="A472" s="40"/>
      <c r="B472" s="95" t="s">
        <v>484</v>
      </c>
      <c r="C472" s="95" t="s">
        <v>562</v>
      </c>
      <c r="D472" s="101" t="s">
        <v>1564</v>
      </c>
      <c r="E472" s="95" t="s">
        <v>1173</v>
      </c>
      <c r="F472" s="95">
        <v>32</v>
      </c>
      <c r="G472" s="40"/>
    </row>
    <row r="473" spans="1:7" ht="30" hidden="1" x14ac:dyDescent="0.25">
      <c r="A473" s="40"/>
      <c r="B473" s="95" t="s">
        <v>498</v>
      </c>
      <c r="C473" s="95" t="s">
        <v>48</v>
      </c>
      <c r="D473" s="101" t="s">
        <v>1466</v>
      </c>
      <c r="E473" s="95" t="s">
        <v>1173</v>
      </c>
      <c r="F473" s="95">
        <v>47</v>
      </c>
      <c r="G473" s="40"/>
    </row>
    <row r="474" spans="1:7" ht="30" hidden="1" x14ac:dyDescent="0.25">
      <c r="A474" s="40"/>
      <c r="B474" s="95" t="s">
        <v>1584</v>
      </c>
      <c r="C474" s="95" t="s">
        <v>1585</v>
      </c>
      <c r="D474" s="101" t="s">
        <v>1581</v>
      </c>
      <c r="E474" s="95" t="s">
        <v>1173</v>
      </c>
      <c r="F474" s="95">
        <v>84</v>
      </c>
      <c r="G474" s="40"/>
    </row>
    <row r="475" spans="1:7" ht="30" hidden="1" x14ac:dyDescent="0.25">
      <c r="A475" s="40"/>
      <c r="B475" s="95" t="s">
        <v>487</v>
      </c>
      <c r="C475" s="95" t="s">
        <v>48</v>
      </c>
      <c r="D475" s="101" t="s">
        <v>1466</v>
      </c>
      <c r="E475" s="95" t="s">
        <v>1173</v>
      </c>
      <c r="F475" s="95">
        <v>67</v>
      </c>
      <c r="G475" s="40"/>
    </row>
    <row r="476" spans="1:7" ht="15" hidden="1" x14ac:dyDescent="0.25">
      <c r="A476" s="40">
        <v>26</v>
      </c>
      <c r="B476" s="93" t="s">
        <v>593</v>
      </c>
      <c r="C476" s="93"/>
      <c r="D476" s="101"/>
      <c r="E476" s="95"/>
      <c r="F476" s="93">
        <v>145</v>
      </c>
      <c r="G476" s="40"/>
    </row>
    <row r="477" spans="1:7" ht="30" hidden="1" x14ac:dyDescent="0.25">
      <c r="A477" s="40"/>
      <c r="B477" s="95" t="s">
        <v>488</v>
      </c>
      <c r="C477" s="95" t="s">
        <v>48</v>
      </c>
      <c r="D477" s="101" t="s">
        <v>1466</v>
      </c>
      <c r="E477" s="95" t="s">
        <v>1173</v>
      </c>
      <c r="F477" s="95">
        <v>14</v>
      </c>
      <c r="G477" s="40"/>
    </row>
    <row r="478" spans="1:7" ht="30" hidden="1" x14ac:dyDescent="0.25">
      <c r="A478" s="40"/>
      <c r="B478" s="95" t="s">
        <v>1586</v>
      </c>
      <c r="C478" s="95" t="s">
        <v>594</v>
      </c>
      <c r="D478" s="101" t="s">
        <v>1587</v>
      </c>
      <c r="E478" s="95" t="s">
        <v>1173</v>
      </c>
      <c r="F478" s="95">
        <v>31</v>
      </c>
      <c r="G478" s="40"/>
    </row>
    <row r="479" spans="1:7" ht="30" hidden="1" x14ac:dyDescent="0.25">
      <c r="A479" s="40"/>
      <c r="B479" s="95" t="s">
        <v>492</v>
      </c>
      <c r="C479" s="95" t="s">
        <v>594</v>
      </c>
      <c r="D479" s="101" t="s">
        <v>1587</v>
      </c>
      <c r="E479" s="95" t="s">
        <v>1173</v>
      </c>
      <c r="F479" s="95">
        <v>100</v>
      </c>
      <c r="G479" s="40"/>
    </row>
    <row r="480" spans="1:7" ht="15" hidden="1" x14ac:dyDescent="0.25">
      <c r="A480" s="40">
        <v>27</v>
      </c>
      <c r="B480" s="93" t="s">
        <v>582</v>
      </c>
      <c r="C480" s="95"/>
      <c r="D480" s="101"/>
      <c r="E480" s="95"/>
      <c r="F480" s="93">
        <v>766</v>
      </c>
      <c r="G480" s="40"/>
    </row>
    <row r="481" spans="1:7" ht="30" hidden="1" x14ac:dyDescent="0.25">
      <c r="A481" s="40"/>
      <c r="B481" s="95" t="s">
        <v>584</v>
      </c>
      <c r="C481" s="95" t="s">
        <v>48</v>
      </c>
      <c r="D481" s="101" t="s">
        <v>1466</v>
      </c>
      <c r="E481" s="95" t="s">
        <v>1173</v>
      </c>
      <c r="F481" s="95">
        <v>114</v>
      </c>
      <c r="G481" s="40"/>
    </row>
    <row r="482" spans="1:7" ht="30" hidden="1" x14ac:dyDescent="0.25">
      <c r="A482" s="40"/>
      <c r="B482" s="95" t="s">
        <v>585</v>
      </c>
      <c r="C482" s="95" t="s">
        <v>48</v>
      </c>
      <c r="D482" s="101" t="s">
        <v>1466</v>
      </c>
      <c r="E482" s="95" t="s">
        <v>1173</v>
      </c>
      <c r="F482" s="95">
        <v>184</v>
      </c>
      <c r="G482" s="40"/>
    </row>
    <row r="483" spans="1:7" ht="30" hidden="1" x14ac:dyDescent="0.25">
      <c r="A483" s="40"/>
      <c r="B483" s="95" t="s">
        <v>586</v>
      </c>
      <c r="C483" s="95" t="s">
        <v>48</v>
      </c>
      <c r="D483" s="101" t="s">
        <v>1466</v>
      </c>
      <c r="E483" s="95" t="s">
        <v>1173</v>
      </c>
      <c r="F483" s="95">
        <v>232</v>
      </c>
      <c r="G483" s="40"/>
    </row>
    <row r="484" spans="1:7" ht="30" hidden="1" x14ac:dyDescent="0.25">
      <c r="A484" s="40"/>
      <c r="B484" s="95" t="s">
        <v>587</v>
      </c>
      <c r="C484" s="95" t="s">
        <v>48</v>
      </c>
      <c r="D484" s="101" t="s">
        <v>1466</v>
      </c>
      <c r="E484" s="95" t="s">
        <v>1173</v>
      </c>
      <c r="F484" s="95">
        <v>115</v>
      </c>
      <c r="G484" s="40"/>
    </row>
    <row r="485" spans="1:7" ht="30" hidden="1" x14ac:dyDescent="0.25">
      <c r="A485" s="40"/>
      <c r="B485" s="95" t="s">
        <v>1588</v>
      </c>
      <c r="C485" s="95" t="s">
        <v>48</v>
      </c>
      <c r="D485" s="101" t="s">
        <v>1466</v>
      </c>
      <c r="E485" s="95" t="s">
        <v>1173</v>
      </c>
      <c r="F485" s="95">
        <v>121</v>
      </c>
      <c r="G485" s="40"/>
    </row>
    <row r="486" spans="1:7" ht="45" x14ac:dyDescent="0.25">
      <c r="A486" s="28" t="s">
        <v>595</v>
      </c>
      <c r="B486" s="96" t="s">
        <v>596</v>
      </c>
      <c r="C486" s="554" t="s">
        <v>3561</v>
      </c>
      <c r="D486" s="554" t="s">
        <v>3562</v>
      </c>
      <c r="E486" s="554" t="s">
        <v>3563</v>
      </c>
      <c r="F486" s="100">
        <f>SUM(F487,F495,F504,F515,F521,F534,F542,F566,F574,F584,F592,F602,F610,F616,F619,F628,F656,F667,F680)</f>
        <v>49933</v>
      </c>
      <c r="G486" s="98"/>
    </row>
    <row r="487" spans="1:7" ht="15.75" hidden="1" x14ac:dyDescent="0.25">
      <c r="A487" s="104" t="s">
        <v>269</v>
      </c>
      <c r="B487" s="105" t="s">
        <v>597</v>
      </c>
      <c r="C487" s="105"/>
      <c r="D487" s="105"/>
      <c r="E487" s="106"/>
      <c r="F487" s="107">
        <f>SUM(F488:F494)</f>
        <v>1162</v>
      </c>
      <c r="G487" s="105"/>
    </row>
    <row r="488" spans="1:7" ht="31.5" hidden="1" x14ac:dyDescent="0.25">
      <c r="A488" s="108"/>
      <c r="B488" s="109" t="s">
        <v>310</v>
      </c>
      <c r="C488" s="109" t="s">
        <v>598</v>
      </c>
      <c r="D488" s="109" t="s">
        <v>1589</v>
      </c>
      <c r="E488" s="110" t="s">
        <v>1590</v>
      </c>
      <c r="F488" s="111">
        <v>147</v>
      </c>
      <c r="G488" s="112"/>
    </row>
    <row r="489" spans="1:7" ht="31.5" hidden="1" x14ac:dyDescent="0.25">
      <c r="A489" s="108"/>
      <c r="B489" s="109" t="s">
        <v>312</v>
      </c>
      <c r="C489" s="109" t="s">
        <v>599</v>
      </c>
      <c r="D489" s="109" t="s">
        <v>1589</v>
      </c>
      <c r="E489" s="110" t="s">
        <v>1590</v>
      </c>
      <c r="F489" s="111">
        <v>141</v>
      </c>
      <c r="G489" s="112"/>
    </row>
    <row r="490" spans="1:7" ht="31.5" hidden="1" x14ac:dyDescent="0.25">
      <c r="A490" s="108"/>
      <c r="B490" s="109" t="s">
        <v>313</v>
      </c>
      <c r="C490" s="109" t="s">
        <v>600</v>
      </c>
      <c r="D490" s="109" t="s">
        <v>1589</v>
      </c>
      <c r="E490" s="110" t="s">
        <v>1590</v>
      </c>
      <c r="F490" s="111">
        <v>248</v>
      </c>
      <c r="G490" s="112"/>
    </row>
    <row r="491" spans="1:7" ht="31.5" hidden="1" x14ac:dyDescent="0.25">
      <c r="A491" s="108"/>
      <c r="B491" s="109" t="s">
        <v>314</v>
      </c>
      <c r="C491" s="109" t="s">
        <v>601</v>
      </c>
      <c r="D491" s="109" t="s">
        <v>1589</v>
      </c>
      <c r="E491" s="110" t="s">
        <v>1590</v>
      </c>
      <c r="F491" s="111">
        <v>129</v>
      </c>
      <c r="G491" s="112"/>
    </row>
    <row r="492" spans="1:7" ht="15.75" hidden="1" x14ac:dyDescent="0.25">
      <c r="A492" s="108"/>
      <c r="B492" s="109" t="s">
        <v>315</v>
      </c>
      <c r="C492" s="109" t="s">
        <v>602</v>
      </c>
      <c r="D492" s="109" t="s">
        <v>1589</v>
      </c>
      <c r="E492" s="110" t="s">
        <v>1590</v>
      </c>
      <c r="F492" s="111">
        <v>341</v>
      </c>
      <c r="G492" s="112"/>
    </row>
    <row r="493" spans="1:7" ht="31.5" hidden="1" x14ac:dyDescent="0.25">
      <c r="A493" s="108"/>
      <c r="B493" s="109" t="s">
        <v>603</v>
      </c>
      <c r="C493" s="109" t="s">
        <v>604</v>
      </c>
      <c r="D493" s="109" t="s">
        <v>1589</v>
      </c>
      <c r="E493" s="110" t="s">
        <v>1590</v>
      </c>
      <c r="F493" s="111">
        <v>84</v>
      </c>
      <c r="G493" s="112"/>
    </row>
    <row r="494" spans="1:7" ht="15.75" hidden="1" x14ac:dyDescent="0.25">
      <c r="A494" s="108"/>
      <c r="B494" s="109" t="s">
        <v>1591</v>
      </c>
      <c r="C494" s="109" t="s">
        <v>602</v>
      </c>
      <c r="D494" s="109" t="s">
        <v>1589</v>
      </c>
      <c r="E494" s="110" t="s">
        <v>1590</v>
      </c>
      <c r="F494" s="111">
        <v>72</v>
      </c>
      <c r="G494" s="112"/>
    </row>
    <row r="495" spans="1:7" ht="15.75" hidden="1" x14ac:dyDescent="0.25">
      <c r="A495" s="104">
        <v>2</v>
      </c>
      <c r="B495" s="113" t="s">
        <v>606</v>
      </c>
      <c r="C495" s="113"/>
      <c r="D495" s="113"/>
      <c r="E495" s="114"/>
      <c r="F495" s="115">
        <f>SUM(F496:F503)</f>
        <v>923</v>
      </c>
      <c r="G495" s="105"/>
    </row>
    <row r="496" spans="1:7" ht="31.5" hidden="1" x14ac:dyDescent="0.25">
      <c r="A496" s="116"/>
      <c r="B496" s="109" t="s">
        <v>607</v>
      </c>
      <c r="C496" s="109" t="s">
        <v>608</v>
      </c>
      <c r="D496" s="109" t="s">
        <v>1592</v>
      </c>
      <c r="E496" s="110" t="s">
        <v>1593</v>
      </c>
      <c r="F496" s="117">
        <v>150</v>
      </c>
      <c r="G496" s="112"/>
    </row>
    <row r="497" spans="1:7" ht="15.75" hidden="1" x14ac:dyDescent="0.25">
      <c r="A497" s="116"/>
      <c r="B497" s="109" t="s">
        <v>609</v>
      </c>
      <c r="C497" s="109" t="s">
        <v>610</v>
      </c>
      <c r="D497" s="109" t="s">
        <v>1594</v>
      </c>
      <c r="E497" s="110" t="s">
        <v>1402</v>
      </c>
      <c r="F497" s="117">
        <v>50</v>
      </c>
      <c r="G497" s="112"/>
    </row>
    <row r="498" spans="1:7" ht="31.5" hidden="1" x14ac:dyDescent="0.25">
      <c r="A498" s="116"/>
      <c r="B498" s="109" t="s">
        <v>611</v>
      </c>
      <c r="C498" s="109" t="s">
        <v>612</v>
      </c>
      <c r="D498" s="109" t="s">
        <v>1595</v>
      </c>
      <c r="E498" s="110" t="s">
        <v>1402</v>
      </c>
      <c r="F498" s="117">
        <v>455</v>
      </c>
      <c r="G498" s="112"/>
    </row>
    <row r="499" spans="1:7" ht="15.75" hidden="1" x14ac:dyDescent="0.25">
      <c r="A499" s="116"/>
      <c r="B499" s="109" t="s">
        <v>613</v>
      </c>
      <c r="C499" s="109" t="s">
        <v>614</v>
      </c>
      <c r="D499" s="109" t="s">
        <v>1596</v>
      </c>
      <c r="E499" s="110" t="s">
        <v>1402</v>
      </c>
      <c r="F499" s="117">
        <v>60</v>
      </c>
      <c r="G499" s="112"/>
    </row>
    <row r="500" spans="1:7" ht="31.5" hidden="1" x14ac:dyDescent="0.25">
      <c r="A500" s="116"/>
      <c r="B500" s="109" t="s">
        <v>615</v>
      </c>
      <c r="C500" s="109" t="s">
        <v>616</v>
      </c>
      <c r="D500" s="109" t="s">
        <v>1596</v>
      </c>
      <c r="E500" s="110" t="s">
        <v>1402</v>
      </c>
      <c r="F500" s="117">
        <v>44</v>
      </c>
      <c r="G500" s="112"/>
    </row>
    <row r="501" spans="1:7" ht="15.75" hidden="1" x14ac:dyDescent="0.25">
      <c r="A501" s="116"/>
      <c r="B501" s="109" t="s">
        <v>337</v>
      </c>
      <c r="C501" s="109" t="s">
        <v>617</v>
      </c>
      <c r="D501" s="109" t="s">
        <v>1597</v>
      </c>
      <c r="E501" s="110" t="s">
        <v>1402</v>
      </c>
      <c r="F501" s="117">
        <v>61</v>
      </c>
      <c r="G501" s="112"/>
    </row>
    <row r="502" spans="1:7" ht="15.75" hidden="1" x14ac:dyDescent="0.25">
      <c r="A502" s="116"/>
      <c r="B502" s="109" t="s">
        <v>355</v>
      </c>
      <c r="C502" s="109" t="s">
        <v>618</v>
      </c>
      <c r="D502" s="109" t="s">
        <v>1598</v>
      </c>
      <c r="E502" s="110" t="s">
        <v>1599</v>
      </c>
      <c r="F502" s="117">
        <v>50</v>
      </c>
      <c r="G502" s="118"/>
    </row>
    <row r="503" spans="1:7" ht="31.5" hidden="1" x14ac:dyDescent="0.25">
      <c r="A503" s="116"/>
      <c r="B503" s="109" t="s">
        <v>619</v>
      </c>
      <c r="C503" s="109" t="s">
        <v>620</v>
      </c>
      <c r="D503" s="109" t="s">
        <v>1600</v>
      </c>
      <c r="E503" s="110" t="s">
        <v>1601</v>
      </c>
      <c r="F503" s="117">
        <v>53</v>
      </c>
      <c r="G503" s="119"/>
    </row>
    <row r="504" spans="1:7" ht="15.75" hidden="1" x14ac:dyDescent="0.25">
      <c r="A504" s="120">
        <v>3</v>
      </c>
      <c r="B504" s="121" t="s">
        <v>621</v>
      </c>
      <c r="C504" s="105"/>
      <c r="D504" s="122" t="s">
        <v>1602</v>
      </c>
      <c r="E504" s="123"/>
      <c r="F504" s="124">
        <f>SUM(F505:F514)</f>
        <v>4490</v>
      </c>
      <c r="G504" s="125"/>
    </row>
    <row r="505" spans="1:7" ht="31.5" hidden="1" x14ac:dyDescent="0.2">
      <c r="A505" s="108"/>
      <c r="B505" s="109" t="s">
        <v>622</v>
      </c>
      <c r="C505" s="109" t="s">
        <v>1603</v>
      </c>
      <c r="D505" s="109" t="s">
        <v>1604</v>
      </c>
      <c r="E505" s="110" t="s">
        <v>1173</v>
      </c>
      <c r="F505" s="111">
        <v>300</v>
      </c>
      <c r="G505" s="126"/>
    </row>
    <row r="506" spans="1:7" ht="31.5" hidden="1" x14ac:dyDescent="0.2">
      <c r="A506" s="108"/>
      <c r="B506" s="109"/>
      <c r="C506" s="109" t="s">
        <v>1605</v>
      </c>
      <c r="D506" s="109" t="s">
        <v>1606</v>
      </c>
      <c r="E506" s="110" t="s">
        <v>1173</v>
      </c>
      <c r="F506" s="111">
        <v>600</v>
      </c>
      <c r="G506" s="126"/>
    </row>
    <row r="507" spans="1:7" ht="31.5" hidden="1" x14ac:dyDescent="0.2">
      <c r="A507" s="108"/>
      <c r="B507" s="109"/>
      <c r="C507" s="109" t="s">
        <v>1607</v>
      </c>
      <c r="D507" s="109" t="s">
        <v>1608</v>
      </c>
      <c r="E507" s="110" t="s">
        <v>1173</v>
      </c>
      <c r="F507" s="111">
        <v>600</v>
      </c>
      <c r="G507" s="126"/>
    </row>
    <row r="508" spans="1:7" ht="31.5" hidden="1" x14ac:dyDescent="0.2">
      <c r="A508" s="108"/>
      <c r="B508" s="109" t="s">
        <v>623</v>
      </c>
      <c r="C508" s="109" t="s">
        <v>1609</v>
      </c>
      <c r="D508" s="109" t="s">
        <v>1610</v>
      </c>
      <c r="E508" s="110" t="s">
        <v>1173</v>
      </c>
      <c r="F508" s="111">
        <v>180</v>
      </c>
      <c r="G508" s="127"/>
    </row>
    <row r="509" spans="1:7" ht="31.5" hidden="1" x14ac:dyDescent="0.2">
      <c r="A509" s="108"/>
      <c r="B509" s="109" t="s">
        <v>624</v>
      </c>
      <c r="C509" s="109" t="s">
        <v>1611</v>
      </c>
      <c r="D509" s="109" t="s">
        <v>1612</v>
      </c>
      <c r="E509" s="110" t="s">
        <v>1173</v>
      </c>
      <c r="F509" s="111">
        <v>360</v>
      </c>
      <c r="G509" s="127"/>
    </row>
    <row r="510" spans="1:7" ht="31.5" hidden="1" x14ac:dyDescent="0.2">
      <c r="A510" s="108"/>
      <c r="B510" s="109"/>
      <c r="C510" s="109" t="s">
        <v>1613</v>
      </c>
      <c r="D510" s="109" t="s">
        <v>1606</v>
      </c>
      <c r="E510" s="110" t="s">
        <v>1173</v>
      </c>
      <c r="F510" s="111">
        <v>900</v>
      </c>
      <c r="G510" s="127"/>
    </row>
    <row r="511" spans="1:7" ht="31.5" hidden="1" x14ac:dyDescent="0.2">
      <c r="A511" s="108"/>
      <c r="B511" s="109"/>
      <c r="C511" s="109" t="s">
        <v>1614</v>
      </c>
      <c r="D511" s="109" t="s">
        <v>1615</v>
      </c>
      <c r="E511" s="110" t="s">
        <v>1173</v>
      </c>
      <c r="F511" s="111">
        <v>900</v>
      </c>
      <c r="G511" s="127"/>
    </row>
    <row r="512" spans="1:7" ht="31.5" hidden="1" x14ac:dyDescent="0.2">
      <c r="A512" s="108"/>
      <c r="B512" s="109" t="s">
        <v>625</v>
      </c>
      <c r="C512" s="109" t="s">
        <v>1616</v>
      </c>
      <c r="D512" s="109" t="s">
        <v>1617</v>
      </c>
      <c r="E512" s="110" t="s">
        <v>1173</v>
      </c>
      <c r="F512" s="111">
        <v>50</v>
      </c>
      <c r="G512" s="127"/>
    </row>
    <row r="513" spans="1:7" ht="31.5" hidden="1" x14ac:dyDescent="0.2">
      <c r="A513" s="108"/>
      <c r="B513" s="109"/>
      <c r="C513" s="109" t="s">
        <v>1618</v>
      </c>
      <c r="D513" s="109" t="s">
        <v>1606</v>
      </c>
      <c r="E513" s="110" t="s">
        <v>1173</v>
      </c>
      <c r="F513" s="111">
        <v>300</v>
      </c>
      <c r="G513" s="127"/>
    </row>
    <row r="514" spans="1:7" ht="31.5" hidden="1" x14ac:dyDescent="0.2">
      <c r="A514" s="108"/>
      <c r="B514" s="109"/>
      <c r="C514" s="109" t="s">
        <v>1619</v>
      </c>
      <c r="D514" s="109" t="s">
        <v>1604</v>
      </c>
      <c r="E514" s="110" t="s">
        <v>1173</v>
      </c>
      <c r="F514" s="111">
        <v>300</v>
      </c>
      <c r="G514" s="127"/>
    </row>
    <row r="515" spans="1:7" ht="15.75" hidden="1" x14ac:dyDescent="0.25">
      <c r="A515" s="120">
        <v>4</v>
      </c>
      <c r="B515" s="122" t="s">
        <v>626</v>
      </c>
      <c r="C515" s="105"/>
      <c r="D515" s="122"/>
      <c r="E515" s="123"/>
      <c r="F515" s="124">
        <f>SUM(F516:F520)</f>
        <v>3800</v>
      </c>
      <c r="G515" s="125"/>
    </row>
    <row r="516" spans="1:7" ht="31.5" hidden="1" x14ac:dyDescent="0.25">
      <c r="A516" s="108"/>
      <c r="B516" s="112" t="s">
        <v>310</v>
      </c>
      <c r="C516" s="112" t="s">
        <v>1620</v>
      </c>
      <c r="D516" s="112" t="s">
        <v>1621</v>
      </c>
      <c r="E516" s="128" t="s">
        <v>1130</v>
      </c>
      <c r="F516" s="117">
        <v>400</v>
      </c>
      <c r="G516" s="119"/>
    </row>
    <row r="517" spans="1:7" ht="15.75" hidden="1" x14ac:dyDescent="0.25">
      <c r="A517" s="108"/>
      <c r="B517" s="109" t="s">
        <v>312</v>
      </c>
      <c r="C517" s="112" t="s">
        <v>1622</v>
      </c>
      <c r="D517" s="112" t="s">
        <v>1144</v>
      </c>
      <c r="E517" s="128" t="s">
        <v>1623</v>
      </c>
      <c r="F517" s="117">
        <v>800</v>
      </c>
      <c r="G517" s="119"/>
    </row>
    <row r="518" spans="1:7" ht="15.75" hidden="1" x14ac:dyDescent="0.25">
      <c r="A518" s="108"/>
      <c r="B518" s="109" t="s">
        <v>313</v>
      </c>
      <c r="C518" s="112" t="s">
        <v>1624</v>
      </c>
      <c r="D518" s="112" t="s">
        <v>1144</v>
      </c>
      <c r="E518" s="128" t="s">
        <v>1623</v>
      </c>
      <c r="F518" s="117">
        <v>800</v>
      </c>
      <c r="G518" s="119"/>
    </row>
    <row r="519" spans="1:7" ht="15.75" hidden="1" x14ac:dyDescent="0.25">
      <c r="A519" s="108"/>
      <c r="B519" s="109" t="s">
        <v>314</v>
      </c>
      <c r="C519" s="112" t="s">
        <v>630</v>
      </c>
      <c r="D519" s="112" t="s">
        <v>1621</v>
      </c>
      <c r="E519" s="128" t="s">
        <v>1623</v>
      </c>
      <c r="F519" s="117">
        <v>400</v>
      </c>
      <c r="G519" s="119"/>
    </row>
    <row r="520" spans="1:7" ht="31.5" hidden="1" x14ac:dyDescent="0.25">
      <c r="A520" s="108"/>
      <c r="B520" s="109" t="s">
        <v>315</v>
      </c>
      <c r="C520" s="112" t="s">
        <v>1625</v>
      </c>
      <c r="D520" s="112" t="s">
        <v>1626</v>
      </c>
      <c r="E520" s="128" t="s">
        <v>1623</v>
      </c>
      <c r="F520" s="117">
        <v>1400</v>
      </c>
      <c r="G520" s="119"/>
    </row>
    <row r="521" spans="1:7" ht="15.75" hidden="1" x14ac:dyDescent="0.25">
      <c r="A521" s="120">
        <v>5</v>
      </c>
      <c r="B521" s="113" t="s">
        <v>632</v>
      </c>
      <c r="C521" s="105"/>
      <c r="D521" s="122"/>
      <c r="E521" s="123"/>
      <c r="F521" s="124">
        <f>SUM(F522:F533)</f>
        <v>2630</v>
      </c>
      <c r="G521" s="125"/>
    </row>
    <row r="522" spans="1:7" ht="31.5" hidden="1" x14ac:dyDescent="0.2">
      <c r="A522" s="603"/>
      <c r="B522" s="129"/>
      <c r="C522" s="117" t="s">
        <v>1627</v>
      </c>
      <c r="D522" s="117" t="s">
        <v>1628</v>
      </c>
      <c r="E522" s="130" t="s">
        <v>1173</v>
      </c>
      <c r="F522" s="117">
        <v>50</v>
      </c>
      <c r="G522" s="108"/>
    </row>
    <row r="523" spans="1:7" ht="31.5" hidden="1" x14ac:dyDescent="0.2">
      <c r="A523" s="603"/>
      <c r="B523" s="129"/>
      <c r="C523" s="117" t="s">
        <v>1629</v>
      </c>
      <c r="D523" s="117" t="s">
        <v>1630</v>
      </c>
      <c r="E523" s="130" t="s">
        <v>1173</v>
      </c>
      <c r="F523" s="117">
        <v>200</v>
      </c>
      <c r="G523" s="108"/>
    </row>
    <row r="524" spans="1:7" ht="31.5" hidden="1" x14ac:dyDescent="0.2">
      <c r="A524" s="603"/>
      <c r="B524" s="129"/>
      <c r="C524" s="117" t="s">
        <v>1631</v>
      </c>
      <c r="D524" s="117" t="s">
        <v>1632</v>
      </c>
      <c r="E524" s="130" t="s">
        <v>1173</v>
      </c>
      <c r="F524" s="117">
        <v>200</v>
      </c>
      <c r="G524" s="108"/>
    </row>
    <row r="525" spans="1:7" ht="47.25" hidden="1" x14ac:dyDescent="0.2">
      <c r="A525" s="603"/>
      <c r="B525" s="129" t="s">
        <v>633</v>
      </c>
      <c r="C525" s="117" t="s">
        <v>1633</v>
      </c>
      <c r="D525" s="117" t="s">
        <v>1634</v>
      </c>
      <c r="E525" s="130" t="s">
        <v>1173</v>
      </c>
      <c r="F525" s="117">
        <v>230</v>
      </c>
      <c r="G525" s="108"/>
    </row>
    <row r="526" spans="1:7" ht="31.5" hidden="1" x14ac:dyDescent="0.2">
      <c r="A526" s="603"/>
      <c r="B526" s="129"/>
      <c r="C526" s="117" t="s">
        <v>1635</v>
      </c>
      <c r="D526" s="117" t="s">
        <v>1636</v>
      </c>
      <c r="E526" s="130" t="s">
        <v>1173</v>
      </c>
      <c r="F526" s="117">
        <v>200</v>
      </c>
      <c r="G526" s="108"/>
    </row>
    <row r="527" spans="1:7" ht="31.5" hidden="1" x14ac:dyDescent="0.2">
      <c r="A527" s="603"/>
      <c r="B527" s="129"/>
      <c r="C527" s="117" t="s">
        <v>273</v>
      </c>
      <c r="D527" s="117" t="s">
        <v>1628</v>
      </c>
      <c r="E527" s="130" t="s">
        <v>1173</v>
      </c>
      <c r="F527" s="117">
        <v>100</v>
      </c>
      <c r="G527" s="108"/>
    </row>
    <row r="528" spans="1:7" ht="31.5" hidden="1" x14ac:dyDescent="0.2">
      <c r="A528" s="603"/>
      <c r="B528" s="129"/>
      <c r="C528" s="117" t="s">
        <v>637</v>
      </c>
      <c r="D528" s="117" t="s">
        <v>1637</v>
      </c>
      <c r="E528" s="130" t="s">
        <v>1173</v>
      </c>
      <c r="F528" s="117">
        <v>700</v>
      </c>
      <c r="G528" s="108"/>
    </row>
    <row r="529" spans="1:7" ht="31.5" hidden="1" x14ac:dyDescent="0.2">
      <c r="A529" s="603"/>
      <c r="B529" s="129"/>
      <c r="C529" s="117" t="s">
        <v>1638</v>
      </c>
      <c r="D529" s="117" t="s">
        <v>1639</v>
      </c>
      <c r="E529" s="130" t="s">
        <v>1173</v>
      </c>
      <c r="F529" s="117">
        <v>100</v>
      </c>
      <c r="G529" s="108"/>
    </row>
    <row r="530" spans="1:7" ht="31.5" hidden="1" x14ac:dyDescent="0.2">
      <c r="A530" s="603"/>
      <c r="B530" s="129"/>
      <c r="C530" s="117" t="s">
        <v>1640</v>
      </c>
      <c r="D530" s="117" t="s">
        <v>1630</v>
      </c>
      <c r="E530" s="130" t="s">
        <v>1173</v>
      </c>
      <c r="F530" s="117">
        <v>150</v>
      </c>
      <c r="G530" s="108"/>
    </row>
    <row r="531" spans="1:7" ht="31.5" hidden="1" x14ac:dyDescent="0.2">
      <c r="A531" s="603"/>
      <c r="B531" s="129" t="s">
        <v>634</v>
      </c>
      <c r="C531" s="117" t="s">
        <v>1641</v>
      </c>
      <c r="D531" s="117" t="s">
        <v>1632</v>
      </c>
      <c r="E531" s="130" t="s">
        <v>1173</v>
      </c>
      <c r="F531" s="117">
        <v>100</v>
      </c>
      <c r="G531" s="108"/>
    </row>
    <row r="532" spans="1:7" ht="31.5" hidden="1" x14ac:dyDescent="0.2">
      <c r="A532" s="603"/>
      <c r="B532" s="129"/>
      <c r="C532" s="117" t="s">
        <v>637</v>
      </c>
      <c r="D532" s="117" t="s">
        <v>1642</v>
      </c>
      <c r="E532" s="130" t="s">
        <v>1173</v>
      </c>
      <c r="F532" s="117">
        <v>500</v>
      </c>
      <c r="G532" s="108"/>
    </row>
    <row r="533" spans="1:7" ht="31.5" hidden="1" x14ac:dyDescent="0.2">
      <c r="A533" s="603"/>
      <c r="B533" s="129"/>
      <c r="C533" s="117" t="s">
        <v>1643</v>
      </c>
      <c r="D533" s="117" t="s">
        <v>1628</v>
      </c>
      <c r="E533" s="130" t="s">
        <v>1173</v>
      </c>
      <c r="F533" s="117">
        <v>100</v>
      </c>
      <c r="G533" s="108"/>
    </row>
    <row r="534" spans="1:7" ht="15.75" hidden="1" x14ac:dyDescent="0.25">
      <c r="A534" s="120">
        <v>6</v>
      </c>
      <c r="B534" s="113" t="s">
        <v>635</v>
      </c>
      <c r="C534" s="105"/>
      <c r="D534" s="122"/>
      <c r="E534" s="123"/>
      <c r="F534" s="124">
        <f>SUM(F535:F541)</f>
        <v>4030</v>
      </c>
      <c r="G534" s="125"/>
    </row>
    <row r="535" spans="1:7" ht="31.5" hidden="1" x14ac:dyDescent="0.25">
      <c r="A535" s="116"/>
      <c r="B535" s="131" t="s">
        <v>636</v>
      </c>
      <c r="C535" s="132" t="s">
        <v>637</v>
      </c>
      <c r="D535" s="132" t="s">
        <v>1644</v>
      </c>
      <c r="E535" s="133" t="s">
        <v>1645</v>
      </c>
      <c r="F535" s="134">
        <v>1173</v>
      </c>
      <c r="G535" s="119"/>
    </row>
    <row r="536" spans="1:7" ht="31.5" hidden="1" x14ac:dyDescent="0.25">
      <c r="A536" s="116"/>
      <c r="B536" s="131" t="s">
        <v>638</v>
      </c>
      <c r="C536" s="132" t="s">
        <v>639</v>
      </c>
      <c r="D536" s="132" t="s">
        <v>1217</v>
      </c>
      <c r="E536" s="133" t="s">
        <v>1645</v>
      </c>
      <c r="F536" s="134">
        <v>748</v>
      </c>
      <c r="G536" s="119"/>
    </row>
    <row r="537" spans="1:7" ht="31.5" hidden="1" x14ac:dyDescent="0.25">
      <c r="A537" s="116"/>
      <c r="B537" s="131" t="s">
        <v>640</v>
      </c>
      <c r="C537" s="135" t="s">
        <v>641</v>
      </c>
      <c r="D537" s="136" t="s">
        <v>1646</v>
      </c>
      <c r="E537" s="133" t="s">
        <v>1645</v>
      </c>
      <c r="F537" s="134">
        <v>211</v>
      </c>
      <c r="G537" s="119"/>
    </row>
    <row r="538" spans="1:7" ht="31.5" hidden="1" x14ac:dyDescent="0.25">
      <c r="A538" s="116"/>
      <c r="B538" s="131" t="s">
        <v>642</v>
      </c>
      <c r="C538" s="135" t="s">
        <v>637</v>
      </c>
      <c r="D538" s="132" t="s">
        <v>1644</v>
      </c>
      <c r="E538" s="133" t="s">
        <v>1645</v>
      </c>
      <c r="F538" s="134">
        <v>369</v>
      </c>
      <c r="G538" s="119"/>
    </row>
    <row r="539" spans="1:7" ht="31.5" hidden="1" x14ac:dyDescent="0.25">
      <c r="A539" s="116"/>
      <c r="B539" s="131" t="s">
        <v>643</v>
      </c>
      <c r="C539" s="132" t="s">
        <v>644</v>
      </c>
      <c r="D539" s="132" t="s">
        <v>1646</v>
      </c>
      <c r="E539" s="133" t="s">
        <v>1645</v>
      </c>
      <c r="F539" s="134">
        <v>449</v>
      </c>
      <c r="G539" s="119"/>
    </row>
    <row r="540" spans="1:7" ht="31.5" hidden="1" x14ac:dyDescent="0.25">
      <c r="A540" s="116"/>
      <c r="B540" s="131" t="s">
        <v>645</v>
      </c>
      <c r="C540" s="135" t="s">
        <v>637</v>
      </c>
      <c r="D540" s="132" t="s">
        <v>1644</v>
      </c>
      <c r="E540" s="133" t="s">
        <v>1645</v>
      </c>
      <c r="F540" s="134">
        <v>768</v>
      </c>
      <c r="G540" s="119"/>
    </row>
    <row r="541" spans="1:7" ht="31.5" hidden="1" x14ac:dyDescent="0.25">
      <c r="A541" s="116"/>
      <c r="B541" s="131" t="s">
        <v>646</v>
      </c>
      <c r="C541" s="132" t="s">
        <v>644</v>
      </c>
      <c r="D541" s="132" t="s">
        <v>1644</v>
      </c>
      <c r="E541" s="133" t="s">
        <v>1645</v>
      </c>
      <c r="F541" s="134">
        <v>312</v>
      </c>
      <c r="G541" s="119"/>
    </row>
    <row r="542" spans="1:7" ht="15.75" hidden="1" x14ac:dyDescent="0.25">
      <c r="A542" s="120">
        <v>7</v>
      </c>
      <c r="B542" s="137" t="s">
        <v>647</v>
      </c>
      <c r="C542" s="105"/>
      <c r="D542" s="122"/>
      <c r="E542" s="123"/>
      <c r="F542" s="138">
        <f>SUM(F543:F565)</f>
        <v>797</v>
      </c>
      <c r="G542" s="125"/>
    </row>
    <row r="543" spans="1:7" ht="15.75" hidden="1" x14ac:dyDescent="0.25">
      <c r="A543" s="603"/>
      <c r="B543" s="604" t="s">
        <v>648</v>
      </c>
      <c r="C543" s="109" t="s">
        <v>1647</v>
      </c>
      <c r="D543" s="109" t="s">
        <v>1648</v>
      </c>
      <c r="E543" s="605" t="s">
        <v>1649</v>
      </c>
      <c r="F543" s="606">
        <v>130</v>
      </c>
      <c r="G543" s="119"/>
    </row>
    <row r="544" spans="1:7" ht="15.75" hidden="1" x14ac:dyDescent="0.25">
      <c r="A544" s="603"/>
      <c r="B544" s="604"/>
      <c r="C544" s="109" t="s">
        <v>1650</v>
      </c>
      <c r="D544" s="109" t="s">
        <v>1651</v>
      </c>
      <c r="E544" s="605"/>
      <c r="F544" s="606"/>
      <c r="G544" s="119"/>
    </row>
    <row r="545" spans="1:7" ht="15.75" hidden="1" x14ac:dyDescent="0.25">
      <c r="A545" s="603"/>
      <c r="B545" s="604" t="s">
        <v>649</v>
      </c>
      <c r="C545" s="109" t="s">
        <v>1652</v>
      </c>
      <c r="D545" s="604" t="s">
        <v>515</v>
      </c>
      <c r="E545" s="605" t="s">
        <v>1402</v>
      </c>
      <c r="F545" s="606">
        <v>120</v>
      </c>
      <c r="G545" s="119"/>
    </row>
    <row r="546" spans="1:7" ht="15.75" hidden="1" x14ac:dyDescent="0.25">
      <c r="A546" s="603"/>
      <c r="B546" s="604"/>
      <c r="C546" s="109" t="s">
        <v>1653</v>
      </c>
      <c r="D546" s="604"/>
      <c r="E546" s="605"/>
      <c r="F546" s="606"/>
      <c r="G546" s="119"/>
    </row>
    <row r="547" spans="1:7" ht="15.75" hidden="1" x14ac:dyDescent="0.25">
      <c r="A547" s="108"/>
      <c r="B547" s="109" t="s">
        <v>650</v>
      </c>
      <c r="C547" s="109" t="s">
        <v>1654</v>
      </c>
      <c r="D547" s="117" t="s">
        <v>1655</v>
      </c>
      <c r="E547" s="130" t="s">
        <v>1402</v>
      </c>
      <c r="F547" s="117">
        <v>39</v>
      </c>
      <c r="G547" s="119"/>
    </row>
    <row r="548" spans="1:7" ht="15.75" hidden="1" x14ac:dyDescent="0.25">
      <c r="A548" s="603"/>
      <c r="B548" s="606" t="s">
        <v>651</v>
      </c>
      <c r="C548" s="109" t="s">
        <v>1656</v>
      </c>
      <c r="D548" s="606" t="s">
        <v>1657</v>
      </c>
      <c r="E548" s="607" t="s">
        <v>1658</v>
      </c>
      <c r="F548" s="606">
        <v>18</v>
      </c>
      <c r="G548" s="119"/>
    </row>
    <row r="549" spans="1:7" ht="15.75" hidden="1" x14ac:dyDescent="0.25">
      <c r="A549" s="603"/>
      <c r="B549" s="606"/>
      <c r="C549" s="109" t="s">
        <v>1659</v>
      </c>
      <c r="D549" s="606"/>
      <c r="E549" s="607"/>
      <c r="F549" s="606"/>
      <c r="G549" s="119"/>
    </row>
    <row r="550" spans="1:7" ht="15.75" hidden="1" x14ac:dyDescent="0.25">
      <c r="A550" s="603"/>
      <c r="B550" s="606"/>
      <c r="C550" s="109" t="s">
        <v>1660</v>
      </c>
      <c r="D550" s="606"/>
      <c r="E550" s="607"/>
      <c r="F550" s="606"/>
      <c r="G550" s="119"/>
    </row>
    <row r="551" spans="1:7" ht="15.75" hidden="1" x14ac:dyDescent="0.25">
      <c r="A551" s="603"/>
      <c r="B551" s="606" t="s">
        <v>652</v>
      </c>
      <c r="C551" s="109" t="s">
        <v>1661</v>
      </c>
      <c r="D551" s="606" t="s">
        <v>1662</v>
      </c>
      <c r="E551" s="607" t="s">
        <v>1590</v>
      </c>
      <c r="F551" s="606">
        <v>100</v>
      </c>
      <c r="G551" s="119"/>
    </row>
    <row r="552" spans="1:7" ht="15.75" hidden="1" x14ac:dyDescent="0.25">
      <c r="A552" s="603"/>
      <c r="B552" s="606"/>
      <c r="C552" s="109" t="s">
        <v>1663</v>
      </c>
      <c r="D552" s="606"/>
      <c r="E552" s="607"/>
      <c r="F552" s="606"/>
      <c r="G552" s="119"/>
    </row>
    <row r="553" spans="1:7" ht="15.75" hidden="1" x14ac:dyDescent="0.25">
      <c r="A553" s="603"/>
      <c r="B553" s="606"/>
      <c r="C553" s="109" t="s">
        <v>1664</v>
      </c>
      <c r="D553" s="606"/>
      <c r="E553" s="607"/>
      <c r="F553" s="606"/>
      <c r="G553" s="119"/>
    </row>
    <row r="554" spans="1:7" ht="15.75" hidden="1" x14ac:dyDescent="0.25">
      <c r="A554" s="603"/>
      <c r="B554" s="524" t="s">
        <v>653</v>
      </c>
      <c r="C554" s="109" t="s">
        <v>1665</v>
      </c>
      <c r="D554" s="606" t="s">
        <v>515</v>
      </c>
      <c r="E554" s="607" t="s">
        <v>1590</v>
      </c>
      <c r="F554" s="606">
        <v>100</v>
      </c>
      <c r="G554" s="119"/>
    </row>
    <row r="555" spans="1:7" ht="15.75" hidden="1" x14ac:dyDescent="0.25">
      <c r="A555" s="603"/>
      <c r="B555" s="607" t="s">
        <v>653</v>
      </c>
      <c r="C555" s="109" t="s">
        <v>1666</v>
      </c>
      <c r="D555" s="606"/>
      <c r="E555" s="607"/>
      <c r="F555" s="606"/>
      <c r="G555" s="119"/>
    </row>
    <row r="556" spans="1:7" ht="15.75" hidden="1" x14ac:dyDescent="0.25">
      <c r="A556" s="603"/>
      <c r="B556" s="607"/>
      <c r="C556" s="109" t="s">
        <v>1667</v>
      </c>
      <c r="D556" s="606"/>
      <c r="E556" s="607"/>
      <c r="F556" s="606"/>
      <c r="G556" s="119"/>
    </row>
    <row r="557" spans="1:7" ht="15.75" hidden="1" x14ac:dyDescent="0.25">
      <c r="A557" s="603"/>
      <c r="B557" s="606" t="s">
        <v>654</v>
      </c>
      <c r="C557" s="109" t="s">
        <v>1668</v>
      </c>
      <c r="D557" s="606" t="s">
        <v>515</v>
      </c>
      <c r="E557" s="607" t="s">
        <v>1590</v>
      </c>
      <c r="F557" s="606">
        <v>90</v>
      </c>
      <c r="G557" s="119"/>
    </row>
    <row r="558" spans="1:7" ht="15.75" hidden="1" x14ac:dyDescent="0.25">
      <c r="A558" s="603"/>
      <c r="B558" s="606"/>
      <c r="C558" s="109" t="s">
        <v>1669</v>
      </c>
      <c r="D558" s="606"/>
      <c r="E558" s="607"/>
      <c r="F558" s="606"/>
      <c r="G558" s="119"/>
    </row>
    <row r="559" spans="1:7" ht="15.75" hidden="1" x14ac:dyDescent="0.25">
      <c r="A559" s="603"/>
      <c r="B559" s="606"/>
      <c r="C559" s="109" t="s">
        <v>1670</v>
      </c>
      <c r="D559" s="606"/>
      <c r="E559" s="607"/>
      <c r="F559" s="606"/>
      <c r="G559" s="119"/>
    </row>
    <row r="560" spans="1:7" ht="15.75" hidden="1" x14ac:dyDescent="0.25">
      <c r="A560" s="603"/>
      <c r="B560" s="606" t="s">
        <v>655</v>
      </c>
      <c r="C560" s="109" t="s">
        <v>1671</v>
      </c>
      <c r="D560" s="606" t="s">
        <v>515</v>
      </c>
      <c r="E560" s="607" t="s">
        <v>1590</v>
      </c>
      <c r="F560" s="606">
        <v>100</v>
      </c>
      <c r="G560" s="119"/>
    </row>
    <row r="561" spans="1:7" ht="15.75" hidden="1" x14ac:dyDescent="0.25">
      <c r="A561" s="603"/>
      <c r="B561" s="606"/>
      <c r="C561" s="109" t="s">
        <v>1672</v>
      </c>
      <c r="D561" s="606"/>
      <c r="E561" s="607"/>
      <c r="F561" s="606"/>
      <c r="G561" s="119"/>
    </row>
    <row r="562" spans="1:7" ht="15.75" hidden="1" x14ac:dyDescent="0.25">
      <c r="A562" s="603"/>
      <c r="B562" s="606"/>
      <c r="C562" s="109" t="s">
        <v>1673</v>
      </c>
      <c r="D562" s="606"/>
      <c r="E562" s="607"/>
      <c r="F562" s="606"/>
      <c r="G562" s="119"/>
    </row>
    <row r="563" spans="1:7" ht="15.75" hidden="1" x14ac:dyDescent="0.25">
      <c r="A563" s="603"/>
      <c r="B563" s="606" t="s">
        <v>656</v>
      </c>
      <c r="C563" s="109" t="s">
        <v>1674</v>
      </c>
      <c r="D563" s="606" t="s">
        <v>515</v>
      </c>
      <c r="E563" s="607" t="s">
        <v>1590</v>
      </c>
      <c r="F563" s="606">
        <v>100</v>
      </c>
      <c r="G563" s="119"/>
    </row>
    <row r="564" spans="1:7" ht="15.75" hidden="1" x14ac:dyDescent="0.25">
      <c r="A564" s="603"/>
      <c r="B564" s="606"/>
      <c r="C564" s="109" t="s">
        <v>1675</v>
      </c>
      <c r="D564" s="606"/>
      <c r="E564" s="607"/>
      <c r="F564" s="606"/>
      <c r="G564" s="119"/>
    </row>
    <row r="565" spans="1:7" ht="15.75" hidden="1" x14ac:dyDescent="0.25">
      <c r="A565" s="603"/>
      <c r="B565" s="606"/>
      <c r="C565" s="109" t="s">
        <v>1676</v>
      </c>
      <c r="D565" s="606"/>
      <c r="E565" s="607"/>
      <c r="F565" s="606"/>
      <c r="G565" s="119"/>
    </row>
    <row r="566" spans="1:7" ht="15.75" hidden="1" x14ac:dyDescent="0.25">
      <c r="A566" s="120">
        <v>8</v>
      </c>
      <c r="B566" s="113" t="s">
        <v>657</v>
      </c>
      <c r="C566" s="112"/>
      <c r="D566" s="139"/>
      <c r="E566" s="140"/>
      <c r="F566" s="124">
        <f>SUM(F567:F573)</f>
        <v>2450</v>
      </c>
      <c r="G566" s="119"/>
    </row>
    <row r="567" spans="1:7" ht="31.5" hidden="1" x14ac:dyDescent="0.25">
      <c r="A567" s="126"/>
      <c r="B567" s="109" t="s">
        <v>658</v>
      </c>
      <c r="C567" s="109" t="s">
        <v>1677</v>
      </c>
      <c r="D567" s="109" t="s">
        <v>1678</v>
      </c>
      <c r="E567" s="110" t="s">
        <v>1373</v>
      </c>
      <c r="F567" s="117">
        <v>520</v>
      </c>
      <c r="G567" s="119"/>
    </row>
    <row r="568" spans="1:7" ht="15.75" hidden="1" x14ac:dyDescent="0.25">
      <c r="A568" s="126"/>
      <c r="B568" s="109" t="s">
        <v>660</v>
      </c>
      <c r="C568" s="109" t="s">
        <v>1679</v>
      </c>
      <c r="D568" s="109" t="s">
        <v>1680</v>
      </c>
      <c r="E568" s="110" t="s">
        <v>1681</v>
      </c>
      <c r="F568" s="117">
        <v>180</v>
      </c>
      <c r="G568" s="119"/>
    </row>
    <row r="569" spans="1:7" ht="31.5" hidden="1" x14ac:dyDescent="0.25">
      <c r="A569" s="126"/>
      <c r="B569" s="109" t="s">
        <v>661</v>
      </c>
      <c r="C569" s="109" t="s">
        <v>1682</v>
      </c>
      <c r="D569" s="109" t="s">
        <v>1683</v>
      </c>
      <c r="E569" s="110" t="s">
        <v>1373</v>
      </c>
      <c r="F569" s="117">
        <v>400</v>
      </c>
      <c r="G569" s="119"/>
    </row>
    <row r="570" spans="1:7" ht="31.5" hidden="1" x14ac:dyDescent="0.25">
      <c r="A570" s="126"/>
      <c r="B570" s="109" t="s">
        <v>662</v>
      </c>
      <c r="C570" s="109" t="s">
        <v>1684</v>
      </c>
      <c r="D570" s="109" t="s">
        <v>1685</v>
      </c>
      <c r="E570" s="110" t="s">
        <v>1373</v>
      </c>
      <c r="F570" s="117">
        <v>250</v>
      </c>
      <c r="G570" s="119"/>
    </row>
    <row r="571" spans="1:7" ht="47.25" hidden="1" x14ac:dyDescent="0.25">
      <c r="A571" s="126"/>
      <c r="B571" s="109" t="s">
        <v>664</v>
      </c>
      <c r="C571" s="109" t="s">
        <v>1686</v>
      </c>
      <c r="D571" s="109" t="s">
        <v>1687</v>
      </c>
      <c r="E571" s="110" t="s">
        <v>1373</v>
      </c>
      <c r="F571" s="117">
        <v>500</v>
      </c>
      <c r="G571" s="119"/>
    </row>
    <row r="572" spans="1:7" ht="31.5" hidden="1" x14ac:dyDescent="0.25">
      <c r="A572" s="126"/>
      <c r="B572" s="109" t="s">
        <v>666</v>
      </c>
      <c r="C572" s="109" t="s">
        <v>1688</v>
      </c>
      <c r="D572" s="109" t="s">
        <v>1689</v>
      </c>
      <c r="E572" s="110" t="s">
        <v>1373</v>
      </c>
      <c r="F572" s="117">
        <v>550</v>
      </c>
      <c r="G572" s="119"/>
    </row>
    <row r="573" spans="1:7" ht="31.5" hidden="1" x14ac:dyDescent="0.25">
      <c r="A573" s="126"/>
      <c r="B573" s="109" t="s">
        <v>667</v>
      </c>
      <c r="C573" s="109" t="s">
        <v>665</v>
      </c>
      <c r="D573" s="109" t="s">
        <v>1306</v>
      </c>
      <c r="E573" s="110" t="s">
        <v>1373</v>
      </c>
      <c r="F573" s="117">
        <v>50</v>
      </c>
      <c r="G573" s="119"/>
    </row>
    <row r="574" spans="1:7" ht="15.75" hidden="1" x14ac:dyDescent="0.25">
      <c r="A574" s="120">
        <v>9</v>
      </c>
      <c r="B574" s="113" t="s">
        <v>668</v>
      </c>
      <c r="C574" s="105"/>
      <c r="D574" s="122"/>
      <c r="E574" s="123"/>
      <c r="F574" s="124">
        <f>SUM(F575:F583)</f>
        <v>2492</v>
      </c>
      <c r="G574" s="125"/>
    </row>
    <row r="575" spans="1:7" ht="31.5" hidden="1" x14ac:dyDescent="0.25">
      <c r="A575" s="141"/>
      <c r="B575" s="134" t="s">
        <v>669</v>
      </c>
      <c r="C575" s="134" t="s">
        <v>1690</v>
      </c>
      <c r="D575" s="134" t="s">
        <v>1691</v>
      </c>
      <c r="E575" s="142" t="s">
        <v>1173</v>
      </c>
      <c r="F575" s="134">
        <v>198</v>
      </c>
      <c r="G575" s="119"/>
    </row>
    <row r="576" spans="1:7" ht="31.5" hidden="1" x14ac:dyDescent="0.25">
      <c r="A576" s="141"/>
      <c r="B576" s="134" t="s">
        <v>670</v>
      </c>
      <c r="C576" s="134" t="s">
        <v>515</v>
      </c>
      <c r="D576" s="134" t="s">
        <v>1692</v>
      </c>
      <c r="E576" s="142" t="s">
        <v>1173</v>
      </c>
      <c r="F576" s="134">
        <v>395</v>
      </c>
      <c r="G576" s="119"/>
    </row>
    <row r="577" spans="1:7" ht="47.25" hidden="1" x14ac:dyDescent="0.25">
      <c r="A577" s="141"/>
      <c r="B577" s="134" t="s">
        <v>671</v>
      </c>
      <c r="C577" s="134" t="s">
        <v>1693</v>
      </c>
      <c r="D577" s="134" t="s">
        <v>1694</v>
      </c>
      <c r="E577" s="142" t="s">
        <v>1173</v>
      </c>
      <c r="F577" s="134">
        <v>508</v>
      </c>
      <c r="G577" s="119"/>
    </row>
    <row r="578" spans="1:7" ht="31.5" hidden="1" x14ac:dyDescent="0.25">
      <c r="A578" s="141"/>
      <c r="B578" s="134" t="s">
        <v>672</v>
      </c>
      <c r="C578" s="134" t="s">
        <v>515</v>
      </c>
      <c r="D578" s="134" t="s">
        <v>1692</v>
      </c>
      <c r="E578" s="142" t="s">
        <v>1173</v>
      </c>
      <c r="F578" s="134">
        <v>184</v>
      </c>
      <c r="G578" s="119"/>
    </row>
    <row r="579" spans="1:7" ht="31.5" hidden="1" x14ac:dyDescent="0.25">
      <c r="A579" s="141"/>
      <c r="B579" s="134" t="s">
        <v>673</v>
      </c>
      <c r="C579" s="134" t="s">
        <v>1695</v>
      </c>
      <c r="D579" s="134" t="s">
        <v>1691</v>
      </c>
      <c r="E579" s="142" t="s">
        <v>1173</v>
      </c>
      <c r="F579" s="134">
        <v>285</v>
      </c>
      <c r="G579" s="119"/>
    </row>
    <row r="580" spans="1:7" ht="31.5" hidden="1" x14ac:dyDescent="0.25">
      <c r="A580" s="141"/>
      <c r="B580" s="134" t="s">
        <v>674</v>
      </c>
      <c r="C580" s="134" t="s">
        <v>515</v>
      </c>
      <c r="D580" s="134" t="s">
        <v>1692</v>
      </c>
      <c r="E580" s="142" t="s">
        <v>1173</v>
      </c>
      <c r="F580" s="134">
        <v>90</v>
      </c>
      <c r="G580" s="119"/>
    </row>
    <row r="581" spans="1:7" ht="31.5" hidden="1" x14ac:dyDescent="0.25">
      <c r="A581" s="141"/>
      <c r="B581" s="134" t="s">
        <v>675</v>
      </c>
      <c r="C581" s="134" t="s">
        <v>1696</v>
      </c>
      <c r="D581" s="134" t="s">
        <v>1697</v>
      </c>
      <c r="E581" s="142" t="s">
        <v>1173</v>
      </c>
      <c r="F581" s="134">
        <v>208</v>
      </c>
      <c r="G581" s="119"/>
    </row>
    <row r="582" spans="1:7" ht="31.5" hidden="1" x14ac:dyDescent="0.25">
      <c r="A582" s="141"/>
      <c r="B582" s="134" t="s">
        <v>676</v>
      </c>
      <c r="C582" s="143" t="s">
        <v>677</v>
      </c>
      <c r="D582" s="134" t="s">
        <v>1698</v>
      </c>
      <c r="E582" s="142" t="s">
        <v>1173</v>
      </c>
      <c r="F582" s="134">
        <v>193</v>
      </c>
      <c r="G582" s="119"/>
    </row>
    <row r="583" spans="1:7" ht="31.5" hidden="1" x14ac:dyDescent="0.25">
      <c r="A583" s="141"/>
      <c r="B583" s="134" t="s">
        <v>678</v>
      </c>
      <c r="C583" s="134" t="s">
        <v>1699</v>
      </c>
      <c r="D583" s="134" t="s">
        <v>1700</v>
      </c>
      <c r="E583" s="142" t="s">
        <v>1173</v>
      </c>
      <c r="F583" s="134">
        <v>431</v>
      </c>
      <c r="G583" s="119"/>
    </row>
    <row r="584" spans="1:7" ht="15.75" hidden="1" x14ac:dyDescent="0.25">
      <c r="A584" s="120">
        <v>10</v>
      </c>
      <c r="B584" s="129" t="s">
        <v>679</v>
      </c>
      <c r="C584" s="112"/>
      <c r="D584" s="139"/>
      <c r="E584" s="140"/>
      <c r="F584" s="124">
        <f>SUM(F585:F591)</f>
        <v>1645</v>
      </c>
      <c r="G584" s="119"/>
    </row>
    <row r="585" spans="1:7" ht="51.75" hidden="1" x14ac:dyDescent="0.25">
      <c r="A585" s="109"/>
      <c r="B585" s="109" t="s">
        <v>680</v>
      </c>
      <c r="C585" s="109" t="s">
        <v>1701</v>
      </c>
      <c r="D585" s="109" t="s">
        <v>1702</v>
      </c>
      <c r="E585" s="110" t="s">
        <v>1703</v>
      </c>
      <c r="F585" s="117">
        <v>150</v>
      </c>
      <c r="G585" s="119"/>
    </row>
    <row r="586" spans="1:7" ht="51.75" hidden="1" x14ac:dyDescent="0.25">
      <c r="A586" s="109"/>
      <c r="B586" s="109" t="s">
        <v>681</v>
      </c>
      <c r="C586" s="109" t="s">
        <v>1704</v>
      </c>
      <c r="D586" s="109" t="s">
        <v>1705</v>
      </c>
      <c r="E586" s="110" t="s">
        <v>1703</v>
      </c>
      <c r="F586" s="117">
        <v>145</v>
      </c>
      <c r="G586" s="119"/>
    </row>
    <row r="587" spans="1:7" ht="51.75" hidden="1" x14ac:dyDescent="0.25">
      <c r="A587" s="109"/>
      <c r="B587" s="109" t="s">
        <v>682</v>
      </c>
      <c r="C587" s="109" t="s">
        <v>1706</v>
      </c>
      <c r="D587" s="109" t="s">
        <v>1702</v>
      </c>
      <c r="E587" s="110" t="s">
        <v>1703</v>
      </c>
      <c r="F587" s="117">
        <v>350</v>
      </c>
      <c r="G587" s="119"/>
    </row>
    <row r="588" spans="1:7" ht="51.75" hidden="1" x14ac:dyDescent="0.25">
      <c r="A588" s="109"/>
      <c r="B588" s="109" t="s">
        <v>683</v>
      </c>
      <c r="C588" s="109" t="s">
        <v>1707</v>
      </c>
      <c r="D588" s="109" t="s">
        <v>1702</v>
      </c>
      <c r="E588" s="110" t="s">
        <v>1703</v>
      </c>
      <c r="F588" s="117">
        <v>265</v>
      </c>
      <c r="G588" s="119"/>
    </row>
    <row r="589" spans="1:7" ht="51.75" hidden="1" x14ac:dyDescent="0.25">
      <c r="A589" s="109"/>
      <c r="B589" s="109" t="s">
        <v>684</v>
      </c>
      <c r="C589" s="109" t="s">
        <v>1708</v>
      </c>
      <c r="D589" s="109" t="s">
        <v>1702</v>
      </c>
      <c r="E589" s="110" t="s">
        <v>1703</v>
      </c>
      <c r="F589" s="117">
        <v>255</v>
      </c>
      <c r="G589" s="119"/>
    </row>
    <row r="590" spans="1:7" ht="51.75" hidden="1" x14ac:dyDescent="0.25">
      <c r="A590" s="109"/>
      <c r="B590" s="109" t="s">
        <v>685</v>
      </c>
      <c r="C590" s="109" t="s">
        <v>1709</v>
      </c>
      <c r="D590" s="109" t="s">
        <v>1702</v>
      </c>
      <c r="E590" s="110" t="s">
        <v>1703</v>
      </c>
      <c r="F590" s="117">
        <v>380</v>
      </c>
      <c r="G590" s="119"/>
    </row>
    <row r="591" spans="1:7" ht="51.75" hidden="1" x14ac:dyDescent="0.25">
      <c r="A591" s="109"/>
      <c r="B591" s="109" t="s">
        <v>686</v>
      </c>
      <c r="C591" s="109" t="s">
        <v>1710</v>
      </c>
      <c r="D591" s="109" t="s">
        <v>1702</v>
      </c>
      <c r="E591" s="110" t="s">
        <v>1703</v>
      </c>
      <c r="F591" s="117">
        <v>100</v>
      </c>
      <c r="G591" s="119"/>
    </row>
    <row r="592" spans="1:7" ht="15.75" hidden="1" x14ac:dyDescent="0.25">
      <c r="A592" s="120">
        <v>11</v>
      </c>
      <c r="B592" s="113" t="s">
        <v>687</v>
      </c>
      <c r="C592" s="112"/>
      <c r="D592" s="139"/>
      <c r="E592" s="140"/>
      <c r="F592" s="124">
        <f>SUM(F593:F601)</f>
        <v>2100</v>
      </c>
      <c r="G592" s="119"/>
    </row>
    <row r="593" spans="1:7" ht="31.5" hidden="1" x14ac:dyDescent="0.25">
      <c r="A593" s="118"/>
      <c r="B593" s="112" t="s">
        <v>688</v>
      </c>
      <c r="C593" s="112" t="s">
        <v>1711</v>
      </c>
      <c r="D593" s="112" t="s">
        <v>1712</v>
      </c>
      <c r="E593" s="128" t="s">
        <v>1130</v>
      </c>
      <c r="F593" s="117">
        <v>300</v>
      </c>
      <c r="G593" s="119"/>
    </row>
    <row r="594" spans="1:7" ht="31.5" hidden="1" x14ac:dyDescent="0.25">
      <c r="A594" s="118"/>
      <c r="B594" s="112" t="s">
        <v>689</v>
      </c>
      <c r="C594" s="112" t="s">
        <v>1713</v>
      </c>
      <c r="D594" s="112" t="s">
        <v>515</v>
      </c>
      <c r="E594" s="128" t="s">
        <v>1130</v>
      </c>
      <c r="F594" s="117">
        <v>100</v>
      </c>
      <c r="G594" s="119"/>
    </row>
    <row r="595" spans="1:7" ht="31.5" hidden="1" x14ac:dyDescent="0.25">
      <c r="A595" s="118"/>
      <c r="B595" s="112" t="s">
        <v>690</v>
      </c>
      <c r="C595" s="112" t="s">
        <v>1714</v>
      </c>
      <c r="D595" s="112" t="s">
        <v>1715</v>
      </c>
      <c r="E595" s="128" t="s">
        <v>1130</v>
      </c>
      <c r="F595" s="117">
        <v>300</v>
      </c>
      <c r="G595" s="119"/>
    </row>
    <row r="596" spans="1:7" ht="31.5" hidden="1" x14ac:dyDescent="0.25">
      <c r="A596" s="118"/>
      <c r="B596" s="112" t="s">
        <v>691</v>
      </c>
      <c r="C596" s="112" t="s">
        <v>1716</v>
      </c>
      <c r="D596" s="112" t="s">
        <v>1717</v>
      </c>
      <c r="E596" s="128" t="s">
        <v>1130</v>
      </c>
      <c r="F596" s="117">
        <v>500</v>
      </c>
      <c r="G596" s="119"/>
    </row>
    <row r="597" spans="1:7" ht="31.5" hidden="1" x14ac:dyDescent="0.25">
      <c r="A597" s="118"/>
      <c r="B597" s="112" t="s">
        <v>692</v>
      </c>
      <c r="C597" s="112" t="s">
        <v>1718</v>
      </c>
      <c r="D597" s="112" t="s">
        <v>1717</v>
      </c>
      <c r="E597" s="128" t="s">
        <v>1130</v>
      </c>
      <c r="F597" s="117">
        <v>300</v>
      </c>
      <c r="G597" s="119"/>
    </row>
    <row r="598" spans="1:7" ht="31.5" hidden="1" x14ac:dyDescent="0.25">
      <c r="A598" s="118"/>
      <c r="B598" s="112" t="s">
        <v>693</v>
      </c>
      <c r="C598" s="112" t="s">
        <v>1713</v>
      </c>
      <c r="D598" s="112" t="s">
        <v>515</v>
      </c>
      <c r="E598" s="128" t="s">
        <v>1130</v>
      </c>
      <c r="F598" s="117">
        <v>100</v>
      </c>
      <c r="G598" s="119"/>
    </row>
    <row r="599" spans="1:7" ht="31.5" hidden="1" x14ac:dyDescent="0.25">
      <c r="A599" s="118"/>
      <c r="B599" s="112" t="s">
        <v>694</v>
      </c>
      <c r="C599" s="112" t="s">
        <v>1713</v>
      </c>
      <c r="D599" s="112" t="s">
        <v>515</v>
      </c>
      <c r="E599" s="128" t="s">
        <v>1130</v>
      </c>
      <c r="F599" s="117">
        <v>100</v>
      </c>
      <c r="G599" s="119"/>
    </row>
    <row r="600" spans="1:7" ht="31.5" hidden="1" x14ac:dyDescent="0.25">
      <c r="A600" s="118"/>
      <c r="B600" s="112" t="s">
        <v>439</v>
      </c>
      <c r="C600" s="112" t="s">
        <v>1719</v>
      </c>
      <c r="D600" s="112" t="s">
        <v>515</v>
      </c>
      <c r="E600" s="128" t="s">
        <v>1130</v>
      </c>
      <c r="F600" s="117">
        <v>100</v>
      </c>
      <c r="G600" s="119"/>
    </row>
    <row r="601" spans="1:7" ht="31.5" hidden="1" x14ac:dyDescent="0.25">
      <c r="A601" s="118"/>
      <c r="B601" s="112" t="s">
        <v>695</v>
      </c>
      <c r="C601" s="112" t="s">
        <v>1720</v>
      </c>
      <c r="D601" s="112" t="s">
        <v>1721</v>
      </c>
      <c r="E601" s="128" t="s">
        <v>1130</v>
      </c>
      <c r="F601" s="117">
        <v>300</v>
      </c>
      <c r="G601" s="119"/>
    </row>
    <row r="602" spans="1:7" ht="15.75" hidden="1" x14ac:dyDescent="0.25">
      <c r="A602" s="120">
        <v>12</v>
      </c>
      <c r="B602" s="105" t="s">
        <v>696</v>
      </c>
      <c r="C602" s="105"/>
      <c r="D602" s="122"/>
      <c r="E602" s="123"/>
      <c r="F602" s="124">
        <f>SUM(F603:F609)</f>
        <v>2280</v>
      </c>
      <c r="G602" s="125"/>
    </row>
    <row r="603" spans="1:7" ht="31.5" hidden="1" x14ac:dyDescent="0.25">
      <c r="A603" s="126"/>
      <c r="B603" s="139" t="s">
        <v>697</v>
      </c>
      <c r="C603" s="109" t="s">
        <v>1722</v>
      </c>
      <c r="D603" s="109" t="s">
        <v>1723</v>
      </c>
      <c r="E603" s="110" t="s">
        <v>1724</v>
      </c>
      <c r="F603" s="117">
        <v>30</v>
      </c>
      <c r="G603" s="119"/>
    </row>
    <row r="604" spans="1:7" ht="47.25" hidden="1" x14ac:dyDescent="0.25">
      <c r="A604" s="126"/>
      <c r="B604" s="139" t="s">
        <v>698</v>
      </c>
      <c r="C604" s="109" t="s">
        <v>1725</v>
      </c>
      <c r="D604" s="109" t="s">
        <v>1726</v>
      </c>
      <c r="E604" s="110" t="s">
        <v>1724</v>
      </c>
      <c r="F604" s="117">
        <v>600</v>
      </c>
      <c r="G604" s="119"/>
    </row>
    <row r="605" spans="1:7" ht="47.25" hidden="1" x14ac:dyDescent="0.25">
      <c r="A605" s="126"/>
      <c r="B605" s="139" t="s">
        <v>700</v>
      </c>
      <c r="C605" s="109" t="s">
        <v>1727</v>
      </c>
      <c r="D605" s="109" t="s">
        <v>1726</v>
      </c>
      <c r="E605" s="110" t="s">
        <v>1724</v>
      </c>
      <c r="F605" s="117">
        <v>300</v>
      </c>
      <c r="G605" s="119"/>
    </row>
    <row r="606" spans="1:7" ht="47.25" hidden="1" x14ac:dyDescent="0.25">
      <c r="A606" s="126"/>
      <c r="B606" s="139" t="s">
        <v>701</v>
      </c>
      <c r="C606" s="109" t="s">
        <v>1728</v>
      </c>
      <c r="D606" s="109" t="s">
        <v>1726</v>
      </c>
      <c r="E606" s="110" t="s">
        <v>1724</v>
      </c>
      <c r="F606" s="117">
        <v>300</v>
      </c>
      <c r="G606" s="119"/>
    </row>
    <row r="607" spans="1:7" ht="31.5" hidden="1" x14ac:dyDescent="0.25">
      <c r="A607" s="126"/>
      <c r="B607" s="139" t="s">
        <v>702</v>
      </c>
      <c r="C607" s="109" t="s">
        <v>1729</v>
      </c>
      <c r="D607" s="109" t="s">
        <v>1606</v>
      </c>
      <c r="E607" s="110" t="s">
        <v>1730</v>
      </c>
      <c r="F607" s="117">
        <v>100</v>
      </c>
      <c r="G607" s="119"/>
    </row>
    <row r="608" spans="1:7" ht="47.25" hidden="1" x14ac:dyDescent="0.25">
      <c r="A608" s="126"/>
      <c r="B608" s="139" t="s">
        <v>703</v>
      </c>
      <c r="C608" s="109" t="s">
        <v>1731</v>
      </c>
      <c r="D608" s="109" t="s">
        <v>1726</v>
      </c>
      <c r="E608" s="110" t="s">
        <v>1724</v>
      </c>
      <c r="F608" s="117">
        <v>900</v>
      </c>
      <c r="G608" s="119"/>
    </row>
    <row r="609" spans="1:7" ht="31.5" hidden="1" x14ac:dyDescent="0.25">
      <c r="A609" s="126"/>
      <c r="B609" s="139" t="s">
        <v>625</v>
      </c>
      <c r="C609" s="109" t="s">
        <v>1732</v>
      </c>
      <c r="D609" s="109" t="s">
        <v>1733</v>
      </c>
      <c r="E609" s="110" t="s">
        <v>1173</v>
      </c>
      <c r="F609" s="117">
        <v>50</v>
      </c>
      <c r="G609" s="119"/>
    </row>
    <row r="610" spans="1:7" ht="15.75" hidden="1" x14ac:dyDescent="0.25">
      <c r="A610" s="120">
        <v>13</v>
      </c>
      <c r="B610" s="122" t="s">
        <v>704</v>
      </c>
      <c r="C610" s="112"/>
      <c r="D610" s="139"/>
      <c r="E610" s="140"/>
      <c r="F610" s="124">
        <f>SUM(F611:F615)</f>
        <v>2646</v>
      </c>
      <c r="G610" s="119"/>
    </row>
    <row r="611" spans="1:7" ht="31.5" hidden="1" x14ac:dyDescent="0.25">
      <c r="A611" s="144"/>
      <c r="B611" s="109" t="s">
        <v>705</v>
      </c>
      <c r="C611" s="109" t="s">
        <v>706</v>
      </c>
      <c r="D611" s="109" t="s">
        <v>1734</v>
      </c>
      <c r="E611" s="110" t="s">
        <v>1735</v>
      </c>
      <c r="F611" s="117">
        <v>486</v>
      </c>
      <c r="G611" s="119"/>
    </row>
    <row r="612" spans="1:7" ht="31.5" hidden="1" x14ac:dyDescent="0.25">
      <c r="A612" s="144"/>
      <c r="B612" s="109" t="s">
        <v>707</v>
      </c>
      <c r="C612" s="109" t="s">
        <v>708</v>
      </c>
      <c r="D612" s="109" t="s">
        <v>1734</v>
      </c>
      <c r="E612" s="110" t="s">
        <v>1735</v>
      </c>
      <c r="F612" s="117">
        <v>385</v>
      </c>
      <c r="G612" s="119"/>
    </row>
    <row r="613" spans="1:7" ht="47.25" hidden="1" x14ac:dyDescent="0.25">
      <c r="A613" s="144"/>
      <c r="B613" s="109" t="s">
        <v>709</v>
      </c>
      <c r="C613" s="109" t="s">
        <v>710</v>
      </c>
      <c r="D613" s="109" t="s">
        <v>1734</v>
      </c>
      <c r="E613" s="110" t="s">
        <v>1735</v>
      </c>
      <c r="F613" s="111">
        <v>1220</v>
      </c>
      <c r="G613" s="119"/>
    </row>
    <row r="614" spans="1:7" ht="31.5" hidden="1" x14ac:dyDescent="0.25">
      <c r="A614" s="144"/>
      <c r="B614" s="109" t="s">
        <v>711</v>
      </c>
      <c r="C614" s="109" t="s">
        <v>712</v>
      </c>
      <c r="D614" s="109" t="s">
        <v>1734</v>
      </c>
      <c r="E614" s="110" t="s">
        <v>1735</v>
      </c>
      <c r="F614" s="117">
        <v>173</v>
      </c>
      <c r="G614" s="119"/>
    </row>
    <row r="615" spans="1:7" ht="31.5" hidden="1" x14ac:dyDescent="0.25">
      <c r="A615" s="144"/>
      <c r="B615" s="109" t="s">
        <v>713</v>
      </c>
      <c r="C615" s="109" t="s">
        <v>714</v>
      </c>
      <c r="D615" s="109" t="s">
        <v>1734</v>
      </c>
      <c r="E615" s="110" t="s">
        <v>1735</v>
      </c>
      <c r="F615" s="117">
        <v>382</v>
      </c>
      <c r="G615" s="119"/>
    </row>
    <row r="616" spans="1:7" ht="15.75" hidden="1" x14ac:dyDescent="0.25">
      <c r="A616" s="120">
        <v>14</v>
      </c>
      <c r="B616" s="113" t="s">
        <v>715</v>
      </c>
      <c r="C616" s="105"/>
      <c r="D616" s="122"/>
      <c r="E616" s="123"/>
      <c r="F616" s="124">
        <f>SUM(F617:F618)</f>
        <v>1000</v>
      </c>
      <c r="G616" s="119"/>
    </row>
    <row r="617" spans="1:7" ht="31.5" hidden="1" x14ac:dyDescent="0.25">
      <c r="A617" s="145"/>
      <c r="B617" s="136" t="s">
        <v>716</v>
      </c>
      <c r="C617" s="134" t="s">
        <v>717</v>
      </c>
      <c r="D617" s="134" t="s">
        <v>1736</v>
      </c>
      <c r="E617" s="142" t="s">
        <v>1173</v>
      </c>
      <c r="F617" s="146">
        <v>300</v>
      </c>
      <c r="G617" s="119"/>
    </row>
    <row r="618" spans="1:7" ht="31.5" hidden="1" x14ac:dyDescent="0.25">
      <c r="A618" s="145"/>
      <c r="B618" s="136" t="s">
        <v>718</v>
      </c>
      <c r="C618" s="134" t="s">
        <v>1737</v>
      </c>
      <c r="D618" s="134" t="s">
        <v>1738</v>
      </c>
      <c r="E618" s="142" t="s">
        <v>1173</v>
      </c>
      <c r="F618" s="146">
        <v>700</v>
      </c>
      <c r="G618" s="119"/>
    </row>
    <row r="619" spans="1:7" ht="15.75" hidden="1" x14ac:dyDescent="0.25">
      <c r="A619" s="120">
        <v>15</v>
      </c>
      <c r="B619" s="122" t="s">
        <v>719</v>
      </c>
      <c r="C619" s="112"/>
      <c r="D619" s="139"/>
      <c r="E619" s="140"/>
      <c r="F619" s="124">
        <f>SUM(F620:F627)</f>
        <v>2200</v>
      </c>
      <c r="G619" s="119"/>
    </row>
    <row r="620" spans="1:7" ht="47.25" hidden="1" x14ac:dyDescent="0.25">
      <c r="A620" s="144"/>
      <c r="B620" s="109" t="s">
        <v>720</v>
      </c>
      <c r="C620" s="109" t="s">
        <v>721</v>
      </c>
      <c r="D620" s="112" t="s">
        <v>1739</v>
      </c>
      <c r="E620" s="142" t="s">
        <v>1173</v>
      </c>
      <c r="F620" s="146">
        <v>150</v>
      </c>
      <c r="G620" s="119"/>
    </row>
    <row r="621" spans="1:7" ht="47.25" hidden="1" x14ac:dyDescent="0.25">
      <c r="A621" s="144"/>
      <c r="B621" s="109" t="s">
        <v>722</v>
      </c>
      <c r="C621" s="109" t="s">
        <v>723</v>
      </c>
      <c r="D621" s="112" t="s">
        <v>1739</v>
      </c>
      <c r="E621" s="142" t="s">
        <v>1173</v>
      </c>
      <c r="F621" s="146">
        <v>150</v>
      </c>
      <c r="G621" s="119"/>
    </row>
    <row r="622" spans="1:7" ht="31.5" hidden="1" x14ac:dyDescent="0.25">
      <c r="A622" s="144"/>
      <c r="B622" s="109" t="s">
        <v>724</v>
      </c>
      <c r="C622" s="109" t="s">
        <v>725</v>
      </c>
      <c r="D622" s="139" t="s">
        <v>1740</v>
      </c>
      <c r="E622" s="142" t="s">
        <v>1173</v>
      </c>
      <c r="F622" s="146">
        <v>300</v>
      </c>
      <c r="G622" s="119"/>
    </row>
    <row r="623" spans="1:7" ht="47.25" hidden="1" x14ac:dyDescent="0.25">
      <c r="A623" s="144"/>
      <c r="B623" s="109" t="s">
        <v>726</v>
      </c>
      <c r="C623" s="109" t="s">
        <v>727</v>
      </c>
      <c r="D623" s="112" t="s">
        <v>1741</v>
      </c>
      <c r="E623" s="142" t="s">
        <v>1173</v>
      </c>
      <c r="F623" s="146">
        <v>200</v>
      </c>
      <c r="G623" s="119"/>
    </row>
    <row r="624" spans="1:7" ht="47.25" hidden="1" x14ac:dyDescent="0.25">
      <c r="A624" s="144"/>
      <c r="B624" s="109" t="s">
        <v>728</v>
      </c>
      <c r="C624" s="109" t="s">
        <v>729</v>
      </c>
      <c r="D624" s="112" t="s">
        <v>1742</v>
      </c>
      <c r="E624" s="142" t="s">
        <v>1173</v>
      </c>
      <c r="F624" s="146">
        <v>500</v>
      </c>
      <c r="G624" s="119"/>
    </row>
    <row r="625" spans="1:7" ht="31.5" hidden="1" x14ac:dyDescent="0.25">
      <c r="A625" s="144"/>
      <c r="B625" s="109" t="s">
        <v>730</v>
      </c>
      <c r="C625" s="109" t="s">
        <v>725</v>
      </c>
      <c r="D625" s="112" t="s">
        <v>1743</v>
      </c>
      <c r="E625" s="142" t="s">
        <v>1173</v>
      </c>
      <c r="F625" s="146">
        <v>200</v>
      </c>
      <c r="G625" s="119"/>
    </row>
    <row r="626" spans="1:7" ht="47.25" hidden="1" x14ac:dyDescent="0.25">
      <c r="A626" s="144"/>
      <c r="B626" s="109" t="s">
        <v>731</v>
      </c>
      <c r="C626" s="109" t="s">
        <v>732</v>
      </c>
      <c r="D626" s="112" t="s">
        <v>1744</v>
      </c>
      <c r="E626" s="142" t="s">
        <v>1173</v>
      </c>
      <c r="F626" s="146">
        <v>500</v>
      </c>
      <c r="G626" s="119"/>
    </row>
    <row r="627" spans="1:7" ht="31.5" hidden="1" x14ac:dyDescent="0.25">
      <c r="A627" s="144"/>
      <c r="B627" s="109" t="s">
        <v>733</v>
      </c>
      <c r="C627" s="109" t="s">
        <v>734</v>
      </c>
      <c r="D627" s="139" t="s">
        <v>1745</v>
      </c>
      <c r="E627" s="142" t="s">
        <v>1173</v>
      </c>
      <c r="F627" s="146">
        <v>200</v>
      </c>
      <c r="G627" s="119"/>
    </row>
    <row r="628" spans="1:7" ht="15.75" hidden="1" x14ac:dyDescent="0.25">
      <c r="A628" s="120">
        <v>16</v>
      </c>
      <c r="B628" s="113" t="s">
        <v>735</v>
      </c>
      <c r="C628" s="112"/>
      <c r="D628" s="139"/>
      <c r="E628" s="140"/>
      <c r="F628" s="124">
        <f>SUM(F629:F638)</f>
        <v>1748</v>
      </c>
      <c r="G628" s="119"/>
    </row>
    <row r="629" spans="1:7" ht="31.5" hidden="1" x14ac:dyDescent="0.25">
      <c r="A629" s="144"/>
      <c r="B629" s="136" t="s">
        <v>736</v>
      </c>
      <c r="C629" s="134" t="s">
        <v>737</v>
      </c>
      <c r="D629" s="134" t="s">
        <v>1746</v>
      </c>
      <c r="E629" s="142" t="s">
        <v>1173</v>
      </c>
      <c r="F629" s="134">
        <v>335</v>
      </c>
      <c r="G629" s="119"/>
    </row>
    <row r="630" spans="1:7" ht="31.5" hidden="1" x14ac:dyDescent="0.25">
      <c r="A630" s="144"/>
      <c r="B630" s="136" t="s">
        <v>738</v>
      </c>
      <c r="C630" s="134" t="s">
        <v>737</v>
      </c>
      <c r="D630" s="134" t="s">
        <v>1747</v>
      </c>
      <c r="E630" s="142" t="s">
        <v>1173</v>
      </c>
      <c r="F630" s="134">
        <v>190</v>
      </c>
      <c r="G630" s="119"/>
    </row>
    <row r="631" spans="1:7" ht="31.5" hidden="1" x14ac:dyDescent="0.25">
      <c r="A631" s="144"/>
      <c r="B631" s="136" t="s">
        <v>739</v>
      </c>
      <c r="C631" s="134" t="s">
        <v>515</v>
      </c>
      <c r="D631" s="134" t="s">
        <v>1748</v>
      </c>
      <c r="E631" s="142" t="s">
        <v>1173</v>
      </c>
      <c r="F631" s="134">
        <v>285</v>
      </c>
      <c r="G631" s="119"/>
    </row>
    <row r="632" spans="1:7" ht="31.5" hidden="1" x14ac:dyDescent="0.25">
      <c r="A632" s="144"/>
      <c r="B632" s="136" t="s">
        <v>740</v>
      </c>
      <c r="C632" s="134" t="s">
        <v>515</v>
      </c>
      <c r="D632" s="134" t="s">
        <v>1749</v>
      </c>
      <c r="E632" s="142" t="s">
        <v>1173</v>
      </c>
      <c r="F632" s="134">
        <v>65</v>
      </c>
      <c r="G632" s="119"/>
    </row>
    <row r="633" spans="1:7" ht="31.5" hidden="1" x14ac:dyDescent="0.25">
      <c r="A633" s="144"/>
      <c r="B633" s="136" t="s">
        <v>741</v>
      </c>
      <c r="C633" s="134" t="s">
        <v>1750</v>
      </c>
      <c r="D633" s="134" t="s">
        <v>1751</v>
      </c>
      <c r="E633" s="142" t="s">
        <v>1173</v>
      </c>
      <c r="F633" s="134">
        <v>60</v>
      </c>
      <c r="G633" s="119"/>
    </row>
    <row r="634" spans="1:7" ht="31.5" hidden="1" x14ac:dyDescent="0.25">
      <c r="A634" s="144"/>
      <c r="B634" s="136" t="s">
        <v>742</v>
      </c>
      <c r="C634" s="143" t="s">
        <v>515</v>
      </c>
      <c r="D634" s="134" t="s">
        <v>1692</v>
      </c>
      <c r="E634" s="142" t="s">
        <v>1173</v>
      </c>
      <c r="F634" s="134">
        <v>75</v>
      </c>
      <c r="G634" s="119"/>
    </row>
    <row r="635" spans="1:7" ht="31.5" hidden="1" x14ac:dyDescent="0.25">
      <c r="A635" s="144"/>
      <c r="B635" s="136" t="s">
        <v>743</v>
      </c>
      <c r="C635" s="143" t="s">
        <v>515</v>
      </c>
      <c r="D635" s="134" t="s">
        <v>1749</v>
      </c>
      <c r="E635" s="142" t="s">
        <v>1173</v>
      </c>
      <c r="F635" s="134">
        <v>145</v>
      </c>
      <c r="G635" s="119"/>
    </row>
    <row r="636" spans="1:7" ht="31.5" hidden="1" x14ac:dyDescent="0.25">
      <c r="A636" s="144"/>
      <c r="B636" s="136" t="s">
        <v>744</v>
      </c>
      <c r="C636" s="143" t="s">
        <v>745</v>
      </c>
      <c r="D636" s="134" t="s">
        <v>1752</v>
      </c>
      <c r="E636" s="142" t="s">
        <v>1173</v>
      </c>
      <c r="F636" s="134">
        <v>220</v>
      </c>
      <c r="G636" s="119"/>
    </row>
    <row r="637" spans="1:7" ht="31.5" hidden="1" x14ac:dyDescent="0.25">
      <c r="A637" s="144"/>
      <c r="B637" s="136" t="s">
        <v>746</v>
      </c>
      <c r="C637" s="143" t="s">
        <v>515</v>
      </c>
      <c r="D637" s="134" t="s">
        <v>1753</v>
      </c>
      <c r="E637" s="142" t="s">
        <v>1173</v>
      </c>
      <c r="F637" s="134">
        <v>208</v>
      </c>
      <c r="G637" s="119"/>
    </row>
    <row r="638" spans="1:7" ht="31.5" hidden="1" x14ac:dyDescent="0.25">
      <c r="A638" s="144"/>
      <c r="B638" s="136" t="s">
        <v>747</v>
      </c>
      <c r="C638" s="143" t="s">
        <v>515</v>
      </c>
      <c r="D638" s="134" t="s">
        <v>1754</v>
      </c>
      <c r="E638" s="142" t="s">
        <v>1173</v>
      </c>
      <c r="F638" s="134">
        <v>165</v>
      </c>
      <c r="G638" s="119"/>
    </row>
    <row r="639" spans="1:7" ht="15.75" hidden="1" x14ac:dyDescent="0.25">
      <c r="A639" s="120">
        <v>17</v>
      </c>
      <c r="B639" s="113" t="s">
        <v>748</v>
      </c>
      <c r="C639" s="112"/>
      <c r="D639" s="139"/>
      <c r="E639" s="140"/>
      <c r="F639" s="146">
        <f>SUM(F640:F655)</f>
        <v>780</v>
      </c>
      <c r="G639" s="119"/>
    </row>
    <row r="640" spans="1:7" ht="31.5" hidden="1" x14ac:dyDescent="0.2">
      <c r="A640" s="608"/>
      <c r="B640" s="609" t="s">
        <v>749</v>
      </c>
      <c r="C640" s="134" t="s">
        <v>1755</v>
      </c>
      <c r="D640" s="134" t="s">
        <v>1756</v>
      </c>
      <c r="E640" s="142" t="s">
        <v>1173</v>
      </c>
      <c r="F640" s="134">
        <v>50</v>
      </c>
      <c r="G640" s="141"/>
    </row>
    <row r="641" spans="1:7" ht="31.5" hidden="1" x14ac:dyDescent="0.2">
      <c r="A641" s="608"/>
      <c r="B641" s="610"/>
      <c r="C641" s="134" t="s">
        <v>1757</v>
      </c>
      <c r="D641" s="134" t="s">
        <v>1756</v>
      </c>
      <c r="E641" s="142" t="s">
        <v>1173</v>
      </c>
      <c r="F641" s="134">
        <v>300</v>
      </c>
      <c r="G641" s="141"/>
    </row>
    <row r="642" spans="1:7" ht="31.5" hidden="1" x14ac:dyDescent="0.2">
      <c r="A642" s="608"/>
      <c r="B642" s="610"/>
      <c r="C642" s="134" t="s">
        <v>1758</v>
      </c>
      <c r="D642" s="134" t="s">
        <v>1756</v>
      </c>
      <c r="E642" s="142" t="s">
        <v>1173</v>
      </c>
      <c r="F642" s="134">
        <v>50</v>
      </c>
      <c r="G642" s="141"/>
    </row>
    <row r="643" spans="1:7" ht="31.5" hidden="1" x14ac:dyDescent="0.2">
      <c r="A643" s="608"/>
      <c r="B643" s="611" t="s">
        <v>749</v>
      </c>
      <c r="C643" s="134" t="s">
        <v>285</v>
      </c>
      <c r="D643" s="134" t="s">
        <v>1756</v>
      </c>
      <c r="E643" s="142" t="s">
        <v>1173</v>
      </c>
      <c r="F643" s="134">
        <v>50</v>
      </c>
      <c r="G643" s="141"/>
    </row>
    <row r="644" spans="1:7" ht="31.5" hidden="1" x14ac:dyDescent="0.2">
      <c r="A644" s="608"/>
      <c r="B644" s="611"/>
      <c r="C644" s="134" t="s">
        <v>1506</v>
      </c>
      <c r="D644" s="134" t="s">
        <v>1756</v>
      </c>
      <c r="E644" s="142" t="s">
        <v>1173</v>
      </c>
      <c r="F644" s="134">
        <v>20</v>
      </c>
      <c r="G644" s="141"/>
    </row>
    <row r="645" spans="1:7" ht="31.5" hidden="1" x14ac:dyDescent="0.2">
      <c r="A645" s="608"/>
      <c r="B645" s="612" t="s">
        <v>695</v>
      </c>
      <c r="C645" s="134" t="s">
        <v>1759</v>
      </c>
      <c r="D645" s="134" t="s">
        <v>1756</v>
      </c>
      <c r="E645" s="142" t="s">
        <v>1173</v>
      </c>
      <c r="F645" s="134">
        <v>50</v>
      </c>
      <c r="G645" s="141"/>
    </row>
    <row r="646" spans="1:7" ht="31.5" hidden="1" x14ac:dyDescent="0.2">
      <c r="A646" s="608"/>
      <c r="B646" s="612"/>
      <c r="C646" s="134" t="s">
        <v>1760</v>
      </c>
      <c r="D646" s="134" t="s">
        <v>1756</v>
      </c>
      <c r="E646" s="142" t="s">
        <v>1173</v>
      </c>
      <c r="F646" s="134">
        <v>20</v>
      </c>
      <c r="G646" s="141"/>
    </row>
    <row r="647" spans="1:7" ht="31.5" hidden="1" x14ac:dyDescent="0.25">
      <c r="A647" s="608"/>
      <c r="B647" s="616" t="s">
        <v>750</v>
      </c>
      <c r="C647" s="134" t="s">
        <v>1761</v>
      </c>
      <c r="D647" s="134" t="s">
        <v>1756</v>
      </c>
      <c r="E647" s="142" t="s">
        <v>1173</v>
      </c>
      <c r="F647" s="147">
        <v>50</v>
      </c>
      <c r="G647" s="148"/>
    </row>
    <row r="648" spans="1:7" ht="31.5" hidden="1" x14ac:dyDescent="0.25">
      <c r="A648" s="608"/>
      <c r="B648" s="616"/>
      <c r="C648" s="134" t="s">
        <v>1506</v>
      </c>
      <c r="D648" s="134" t="s">
        <v>1756</v>
      </c>
      <c r="E648" s="142" t="s">
        <v>1173</v>
      </c>
      <c r="F648" s="134">
        <v>20</v>
      </c>
      <c r="G648" s="148"/>
    </row>
    <row r="649" spans="1:7" ht="31.5" hidden="1" x14ac:dyDescent="0.25">
      <c r="A649" s="144"/>
      <c r="B649" s="136" t="s">
        <v>751</v>
      </c>
      <c r="C649" s="134" t="s">
        <v>1506</v>
      </c>
      <c r="D649" s="134" t="s">
        <v>1756</v>
      </c>
      <c r="E649" s="142" t="s">
        <v>1173</v>
      </c>
      <c r="F649" s="134">
        <v>20</v>
      </c>
      <c r="G649" s="148"/>
    </row>
    <row r="650" spans="1:7" ht="31.5" hidden="1" x14ac:dyDescent="0.25">
      <c r="A650" s="144"/>
      <c r="B650" s="136" t="s">
        <v>1762</v>
      </c>
      <c r="C650" s="134" t="s">
        <v>1506</v>
      </c>
      <c r="D650" s="134" t="s">
        <v>1756</v>
      </c>
      <c r="E650" s="142" t="s">
        <v>1173</v>
      </c>
      <c r="F650" s="134">
        <v>20</v>
      </c>
      <c r="G650" s="148"/>
    </row>
    <row r="651" spans="1:7" ht="31.5" hidden="1" x14ac:dyDescent="0.25">
      <c r="A651" s="608"/>
      <c r="B651" s="612" t="s">
        <v>752</v>
      </c>
      <c r="C651" s="134" t="s">
        <v>1506</v>
      </c>
      <c r="D651" s="134" t="s">
        <v>1756</v>
      </c>
      <c r="E651" s="142" t="s">
        <v>1173</v>
      </c>
      <c r="F651" s="134">
        <v>20</v>
      </c>
      <c r="G651" s="148"/>
    </row>
    <row r="652" spans="1:7" ht="31.5" hidden="1" x14ac:dyDescent="0.25">
      <c r="A652" s="608"/>
      <c r="B652" s="612"/>
      <c r="C652" s="134" t="s">
        <v>1761</v>
      </c>
      <c r="D652" s="134" t="s">
        <v>1756</v>
      </c>
      <c r="E652" s="142" t="s">
        <v>1173</v>
      </c>
      <c r="F652" s="134">
        <v>50</v>
      </c>
      <c r="G652" s="148"/>
    </row>
    <row r="653" spans="1:7" ht="31.5" hidden="1" x14ac:dyDescent="0.25">
      <c r="A653" s="144"/>
      <c r="B653" s="136" t="s">
        <v>754</v>
      </c>
      <c r="C653" s="134" t="s">
        <v>1506</v>
      </c>
      <c r="D653" s="134" t="s">
        <v>1756</v>
      </c>
      <c r="E653" s="142" t="s">
        <v>1173</v>
      </c>
      <c r="F653" s="134">
        <v>20</v>
      </c>
      <c r="G653" s="148"/>
    </row>
    <row r="654" spans="1:7" ht="31.5" hidden="1" x14ac:dyDescent="0.25">
      <c r="A654" s="608"/>
      <c r="B654" s="612" t="s">
        <v>755</v>
      </c>
      <c r="C654" s="134" t="s">
        <v>1506</v>
      </c>
      <c r="D654" s="134" t="s">
        <v>1756</v>
      </c>
      <c r="E654" s="142" t="s">
        <v>1173</v>
      </c>
      <c r="F654" s="134">
        <v>20</v>
      </c>
      <c r="G654" s="148"/>
    </row>
    <row r="655" spans="1:7" ht="31.5" hidden="1" x14ac:dyDescent="0.25">
      <c r="A655" s="608"/>
      <c r="B655" s="612"/>
      <c r="C655" s="134" t="s">
        <v>1763</v>
      </c>
      <c r="D655" s="134" t="s">
        <v>1756</v>
      </c>
      <c r="E655" s="142" t="s">
        <v>1173</v>
      </c>
      <c r="F655" s="134">
        <v>20</v>
      </c>
      <c r="G655" s="148"/>
    </row>
    <row r="656" spans="1:7" ht="15.75" hidden="1" x14ac:dyDescent="0.25">
      <c r="A656" s="120">
        <v>18</v>
      </c>
      <c r="B656" s="129" t="s">
        <v>756</v>
      </c>
      <c r="C656" s="112"/>
      <c r="D656" s="139"/>
      <c r="E656" s="140"/>
      <c r="F656" s="124">
        <f>SUM(F657:F666)</f>
        <v>2740</v>
      </c>
      <c r="G656" s="119"/>
    </row>
    <row r="657" spans="1:7" ht="31.5" hidden="1" x14ac:dyDescent="0.25">
      <c r="A657" s="141"/>
      <c r="B657" s="134" t="s">
        <v>757</v>
      </c>
      <c r="C657" s="134" t="s">
        <v>1764</v>
      </c>
      <c r="D657" s="134" t="s">
        <v>1765</v>
      </c>
      <c r="E657" s="142" t="s">
        <v>1173</v>
      </c>
      <c r="F657" s="134">
        <v>400</v>
      </c>
      <c r="G657" s="119"/>
    </row>
    <row r="658" spans="1:7" ht="31.5" hidden="1" x14ac:dyDescent="0.25">
      <c r="A658" s="141"/>
      <c r="B658" s="134" t="s">
        <v>758</v>
      </c>
      <c r="C658" s="134" t="s">
        <v>515</v>
      </c>
      <c r="D658" s="134" t="s">
        <v>1748</v>
      </c>
      <c r="E658" s="142" t="s">
        <v>1173</v>
      </c>
      <c r="F658" s="134">
        <v>200</v>
      </c>
      <c r="G658" s="119"/>
    </row>
    <row r="659" spans="1:7" ht="31.5" hidden="1" x14ac:dyDescent="0.25">
      <c r="A659" s="141"/>
      <c r="B659" s="134" t="s">
        <v>759</v>
      </c>
      <c r="C659" s="134" t="s">
        <v>515</v>
      </c>
      <c r="D659" s="134" t="s">
        <v>1766</v>
      </c>
      <c r="E659" s="142" t="s">
        <v>1173</v>
      </c>
      <c r="F659" s="134">
        <v>200</v>
      </c>
      <c r="G659" s="119"/>
    </row>
    <row r="660" spans="1:7" ht="31.5" hidden="1" x14ac:dyDescent="0.25">
      <c r="A660" s="141"/>
      <c r="B660" s="134" t="s">
        <v>760</v>
      </c>
      <c r="C660" s="134" t="s">
        <v>515</v>
      </c>
      <c r="D660" s="134" t="s">
        <v>1767</v>
      </c>
      <c r="E660" s="142" t="s">
        <v>1173</v>
      </c>
      <c r="F660" s="134">
        <v>100</v>
      </c>
      <c r="G660" s="119"/>
    </row>
    <row r="661" spans="1:7" ht="31.5" hidden="1" x14ac:dyDescent="0.25">
      <c r="A661" s="141"/>
      <c r="B661" s="134" t="s">
        <v>761</v>
      </c>
      <c r="C661" s="134" t="s">
        <v>515</v>
      </c>
      <c r="D661" s="134" t="s">
        <v>1768</v>
      </c>
      <c r="E661" s="142" t="s">
        <v>1173</v>
      </c>
      <c r="F661" s="134">
        <v>150</v>
      </c>
      <c r="G661" s="119"/>
    </row>
    <row r="662" spans="1:7" ht="31.5" hidden="1" x14ac:dyDescent="0.25">
      <c r="A662" s="141"/>
      <c r="B662" s="134" t="s">
        <v>762</v>
      </c>
      <c r="C662" s="134" t="s">
        <v>1769</v>
      </c>
      <c r="D662" s="134" t="s">
        <v>1770</v>
      </c>
      <c r="E662" s="142" t="s">
        <v>1173</v>
      </c>
      <c r="F662" s="134">
        <v>600</v>
      </c>
      <c r="G662" s="119"/>
    </row>
    <row r="663" spans="1:7" ht="31.5" hidden="1" x14ac:dyDescent="0.25">
      <c r="A663" s="141"/>
      <c r="B663" s="134" t="s">
        <v>763</v>
      </c>
      <c r="C663" s="134" t="s">
        <v>515</v>
      </c>
      <c r="D663" s="134" t="s">
        <v>1749</v>
      </c>
      <c r="E663" s="142" t="s">
        <v>1173</v>
      </c>
      <c r="F663" s="134">
        <v>190</v>
      </c>
      <c r="G663" s="119"/>
    </row>
    <row r="664" spans="1:7" ht="31.5" hidden="1" x14ac:dyDescent="0.25">
      <c r="A664" s="141"/>
      <c r="B664" s="134" t="s">
        <v>640</v>
      </c>
      <c r="C664" s="134" t="s">
        <v>1771</v>
      </c>
      <c r="D664" s="134" t="s">
        <v>1751</v>
      </c>
      <c r="E664" s="142" t="s">
        <v>1173</v>
      </c>
      <c r="F664" s="134">
        <v>300</v>
      </c>
      <c r="G664" s="119"/>
    </row>
    <row r="665" spans="1:7" ht="31.5" hidden="1" x14ac:dyDescent="0.25">
      <c r="A665" s="141"/>
      <c r="B665" s="134" t="s">
        <v>764</v>
      </c>
      <c r="C665" s="143" t="s">
        <v>515</v>
      </c>
      <c r="D665" s="134" t="s">
        <v>1772</v>
      </c>
      <c r="E665" s="142" t="s">
        <v>1173</v>
      </c>
      <c r="F665" s="134">
        <v>200</v>
      </c>
      <c r="G665" s="119"/>
    </row>
    <row r="666" spans="1:7" ht="31.5" hidden="1" x14ac:dyDescent="0.25">
      <c r="A666" s="141"/>
      <c r="B666" s="134" t="s">
        <v>765</v>
      </c>
      <c r="C666" s="134" t="s">
        <v>1699</v>
      </c>
      <c r="D666" s="134" t="s">
        <v>1773</v>
      </c>
      <c r="E666" s="142" t="s">
        <v>1173</v>
      </c>
      <c r="F666" s="134">
        <v>400</v>
      </c>
      <c r="G666" s="119"/>
    </row>
    <row r="667" spans="1:7" ht="15.75" hidden="1" x14ac:dyDescent="0.25">
      <c r="A667" s="120">
        <v>19</v>
      </c>
      <c r="B667" s="129" t="s">
        <v>766</v>
      </c>
      <c r="C667" s="112"/>
      <c r="D667" s="139"/>
      <c r="E667" s="140"/>
      <c r="F667" s="124">
        <f>SUM(F668:F679)</f>
        <v>9200</v>
      </c>
      <c r="G667" s="119"/>
    </row>
    <row r="668" spans="1:7" ht="31.5" hidden="1" x14ac:dyDescent="0.25">
      <c r="A668" s="144"/>
      <c r="B668" s="134" t="s">
        <v>767</v>
      </c>
      <c r="C668" s="112" t="s">
        <v>1774</v>
      </c>
      <c r="D668" s="139" t="s">
        <v>1775</v>
      </c>
      <c r="E668" s="142" t="s">
        <v>1173</v>
      </c>
      <c r="F668" s="146">
        <v>5000</v>
      </c>
      <c r="G668" s="119"/>
    </row>
    <row r="669" spans="1:7" ht="31.5" hidden="1" x14ac:dyDescent="0.25">
      <c r="A669" s="144"/>
      <c r="B669" s="134" t="s">
        <v>768</v>
      </c>
      <c r="C669" s="112" t="s">
        <v>1774</v>
      </c>
      <c r="D669" s="139" t="s">
        <v>1775</v>
      </c>
      <c r="E669" s="142" t="s">
        <v>1173</v>
      </c>
      <c r="F669" s="146"/>
      <c r="G669" s="119"/>
    </row>
    <row r="670" spans="1:7" ht="31.5" hidden="1" x14ac:dyDescent="0.25">
      <c r="A670" s="144"/>
      <c r="B670" s="134" t="s">
        <v>769</v>
      </c>
      <c r="C670" s="112" t="s">
        <v>1774</v>
      </c>
      <c r="D670" s="139" t="s">
        <v>1775</v>
      </c>
      <c r="E670" s="142" t="s">
        <v>1173</v>
      </c>
      <c r="F670" s="146"/>
      <c r="G670" s="119"/>
    </row>
    <row r="671" spans="1:7" ht="31.5" hidden="1" x14ac:dyDescent="0.25">
      <c r="A671" s="144"/>
      <c r="B671" s="134" t="s">
        <v>770</v>
      </c>
      <c r="C671" s="112" t="s">
        <v>1776</v>
      </c>
      <c r="D671" s="139" t="s">
        <v>1777</v>
      </c>
      <c r="E671" s="142" t="s">
        <v>1173</v>
      </c>
      <c r="F671" s="146">
        <v>500</v>
      </c>
      <c r="G671" s="119"/>
    </row>
    <row r="672" spans="1:7" ht="31.5" hidden="1" x14ac:dyDescent="0.25">
      <c r="A672" s="144"/>
      <c r="B672" s="134" t="s">
        <v>771</v>
      </c>
      <c r="C672" s="112" t="s">
        <v>772</v>
      </c>
      <c r="D672" s="139" t="s">
        <v>1777</v>
      </c>
      <c r="E672" s="142" t="s">
        <v>1173</v>
      </c>
      <c r="F672" s="146">
        <v>500</v>
      </c>
      <c r="G672" s="119"/>
    </row>
    <row r="673" spans="1:7" ht="15.75" hidden="1" x14ac:dyDescent="0.25">
      <c r="A673" s="144"/>
      <c r="B673" s="134" t="s">
        <v>773</v>
      </c>
      <c r="C673" s="606" t="s">
        <v>1778</v>
      </c>
      <c r="D673" s="613" t="s">
        <v>1779</v>
      </c>
      <c r="E673" s="611" t="s">
        <v>1173</v>
      </c>
      <c r="F673" s="615">
        <v>1000</v>
      </c>
      <c r="G673" s="119"/>
    </row>
    <row r="674" spans="1:7" ht="15.75" hidden="1" x14ac:dyDescent="0.25">
      <c r="A674" s="144"/>
      <c r="B674" s="134" t="s">
        <v>774</v>
      </c>
      <c r="C674" s="612"/>
      <c r="D674" s="613"/>
      <c r="E674" s="614"/>
      <c r="F674" s="615"/>
      <c r="G674" s="119"/>
    </row>
    <row r="675" spans="1:7" ht="15.75" hidden="1" x14ac:dyDescent="0.25">
      <c r="A675" s="144"/>
      <c r="B675" s="134" t="s">
        <v>775</v>
      </c>
      <c r="C675" s="612"/>
      <c r="D675" s="613"/>
      <c r="E675" s="614"/>
      <c r="F675" s="615"/>
      <c r="G675" s="119"/>
    </row>
    <row r="676" spans="1:7" ht="31.5" hidden="1" x14ac:dyDescent="0.25">
      <c r="A676" s="144"/>
      <c r="B676" s="134" t="s">
        <v>776</v>
      </c>
      <c r="C676" s="112" t="s">
        <v>777</v>
      </c>
      <c r="D676" s="139" t="s">
        <v>1777</v>
      </c>
      <c r="E676" s="142" t="s">
        <v>1173</v>
      </c>
      <c r="F676" s="146">
        <v>500</v>
      </c>
      <c r="G676" s="119"/>
    </row>
    <row r="677" spans="1:7" ht="31.5" hidden="1" x14ac:dyDescent="0.25">
      <c r="A677" s="144"/>
      <c r="B677" s="134" t="s">
        <v>363</v>
      </c>
      <c r="C677" s="112" t="s">
        <v>778</v>
      </c>
      <c r="D677" s="139" t="s">
        <v>1777</v>
      </c>
      <c r="E677" s="142" t="s">
        <v>1173</v>
      </c>
      <c r="F677" s="146">
        <v>700</v>
      </c>
      <c r="G677" s="119"/>
    </row>
    <row r="678" spans="1:7" ht="31.5" hidden="1" x14ac:dyDescent="0.25">
      <c r="A678" s="144"/>
      <c r="B678" s="134" t="s">
        <v>779</v>
      </c>
      <c r="C678" s="112" t="s">
        <v>725</v>
      </c>
      <c r="D678" s="139" t="s">
        <v>1777</v>
      </c>
      <c r="E678" s="142" t="s">
        <v>1173</v>
      </c>
      <c r="F678" s="146">
        <v>500</v>
      </c>
      <c r="G678" s="119"/>
    </row>
    <row r="679" spans="1:7" ht="31.5" hidden="1" x14ac:dyDescent="0.25">
      <c r="A679" s="144"/>
      <c r="B679" s="134" t="s">
        <v>780</v>
      </c>
      <c r="C679" s="112" t="s">
        <v>725</v>
      </c>
      <c r="D679" s="139" t="s">
        <v>1777</v>
      </c>
      <c r="E679" s="142" t="s">
        <v>1173</v>
      </c>
      <c r="F679" s="146">
        <v>500</v>
      </c>
      <c r="G679" s="119"/>
    </row>
    <row r="680" spans="1:7" ht="15.75" hidden="1" x14ac:dyDescent="0.25">
      <c r="A680" s="120">
        <v>20</v>
      </c>
      <c r="B680" s="129" t="s">
        <v>781</v>
      </c>
      <c r="C680" s="112"/>
      <c r="D680" s="139"/>
      <c r="E680" s="140"/>
      <c r="F680" s="124">
        <f>SUM(F681:F684)</f>
        <v>1600</v>
      </c>
      <c r="G680" s="119"/>
    </row>
    <row r="681" spans="1:7" ht="15.75" hidden="1" x14ac:dyDescent="0.25">
      <c r="A681" s="144" t="s">
        <v>1780</v>
      </c>
      <c r="B681" s="109" t="s">
        <v>782</v>
      </c>
      <c r="C681" s="109" t="s">
        <v>1781</v>
      </c>
      <c r="D681" s="109" t="s">
        <v>1782</v>
      </c>
      <c r="E681" s="110" t="s">
        <v>1402</v>
      </c>
      <c r="F681" s="117">
        <v>300</v>
      </c>
      <c r="G681" s="119"/>
    </row>
    <row r="682" spans="1:7" ht="15.75" hidden="1" x14ac:dyDescent="0.25">
      <c r="A682" s="144"/>
      <c r="B682" s="109" t="s">
        <v>783</v>
      </c>
      <c r="C682" s="109" t="s">
        <v>1783</v>
      </c>
      <c r="D682" s="109" t="s">
        <v>1217</v>
      </c>
      <c r="E682" s="110" t="s">
        <v>1402</v>
      </c>
      <c r="F682" s="117">
        <v>500</v>
      </c>
      <c r="G682" s="119"/>
    </row>
    <row r="683" spans="1:7" ht="15.75" hidden="1" x14ac:dyDescent="0.25">
      <c r="A683" s="144"/>
      <c r="B683" s="109" t="s">
        <v>784</v>
      </c>
      <c r="C683" s="109" t="s">
        <v>1784</v>
      </c>
      <c r="D683" s="109" t="s">
        <v>1217</v>
      </c>
      <c r="E683" s="110" t="s">
        <v>1402</v>
      </c>
      <c r="F683" s="117">
        <v>500</v>
      </c>
      <c r="G683" s="119"/>
    </row>
    <row r="684" spans="1:7" ht="15.75" hidden="1" x14ac:dyDescent="0.25">
      <c r="A684" s="144"/>
      <c r="B684" s="109" t="s">
        <v>785</v>
      </c>
      <c r="C684" s="109" t="s">
        <v>1785</v>
      </c>
      <c r="D684" s="109" t="s">
        <v>1782</v>
      </c>
      <c r="E684" s="110" t="s">
        <v>1402</v>
      </c>
      <c r="F684" s="117">
        <v>300</v>
      </c>
      <c r="G684" s="119"/>
    </row>
    <row r="685" spans="1:7" ht="45" x14ac:dyDescent="0.2">
      <c r="A685" s="34" t="s">
        <v>786</v>
      </c>
      <c r="B685" s="96" t="s">
        <v>787</v>
      </c>
      <c r="C685" s="554" t="s">
        <v>3561</v>
      </c>
      <c r="D685" s="554" t="s">
        <v>3562</v>
      </c>
      <c r="E685" s="554" t="s">
        <v>3563</v>
      </c>
      <c r="F685" s="96">
        <f>SUM(F686:F701)</f>
        <v>47369</v>
      </c>
      <c r="G685" s="149"/>
    </row>
    <row r="686" spans="1:7" ht="30" hidden="1" x14ac:dyDescent="0.25">
      <c r="A686" s="40">
        <v>1</v>
      </c>
      <c r="B686" s="101" t="s">
        <v>788</v>
      </c>
      <c r="C686" s="101" t="s">
        <v>1786</v>
      </c>
      <c r="D686" s="101" t="s">
        <v>1787</v>
      </c>
      <c r="E686" s="40" t="s">
        <v>1788</v>
      </c>
      <c r="F686" s="30">
        <v>1724</v>
      </c>
      <c r="G686" s="40"/>
    </row>
    <row r="687" spans="1:7" ht="30" hidden="1" x14ac:dyDescent="0.25">
      <c r="A687" s="40">
        <v>2</v>
      </c>
      <c r="B687" s="101" t="s">
        <v>789</v>
      </c>
      <c r="C687" s="101" t="s">
        <v>1789</v>
      </c>
      <c r="D687" s="101" t="s">
        <v>1787</v>
      </c>
      <c r="E687" s="40" t="s">
        <v>1167</v>
      </c>
      <c r="F687" s="30">
        <v>449</v>
      </c>
      <c r="G687" s="40"/>
    </row>
    <row r="688" spans="1:7" ht="30" hidden="1" x14ac:dyDescent="0.25">
      <c r="A688" s="40">
        <v>3</v>
      </c>
      <c r="B688" s="101" t="s">
        <v>790</v>
      </c>
      <c r="C688" s="101" t="s">
        <v>1790</v>
      </c>
      <c r="D688" s="101" t="s">
        <v>1787</v>
      </c>
      <c r="E688" s="40" t="s">
        <v>1167</v>
      </c>
      <c r="F688" s="30">
        <v>3060</v>
      </c>
      <c r="G688" s="40"/>
    </row>
    <row r="689" spans="1:7" ht="30" hidden="1" x14ac:dyDescent="0.25">
      <c r="A689" s="40">
        <v>4</v>
      </c>
      <c r="B689" s="101" t="s">
        <v>791</v>
      </c>
      <c r="C689" s="101" t="s">
        <v>1791</v>
      </c>
      <c r="D689" s="101" t="s">
        <v>1792</v>
      </c>
      <c r="E689" s="40" t="s">
        <v>1167</v>
      </c>
      <c r="F689" s="30">
        <v>1780</v>
      </c>
      <c r="G689" s="40"/>
    </row>
    <row r="690" spans="1:7" ht="30" hidden="1" x14ac:dyDescent="0.25">
      <c r="A690" s="40">
        <v>5</v>
      </c>
      <c r="B690" s="101" t="s">
        <v>792</v>
      </c>
      <c r="C690" s="101" t="s">
        <v>793</v>
      </c>
      <c r="D690" s="101" t="s">
        <v>1787</v>
      </c>
      <c r="E690" s="40" t="s">
        <v>1167</v>
      </c>
      <c r="F690" s="30">
        <v>7940</v>
      </c>
      <c r="G690" s="40"/>
    </row>
    <row r="691" spans="1:7" ht="30" hidden="1" x14ac:dyDescent="0.25">
      <c r="A691" s="40">
        <v>6</v>
      </c>
      <c r="B691" s="101" t="s">
        <v>794</v>
      </c>
      <c r="C691" s="101" t="s">
        <v>793</v>
      </c>
      <c r="D691" s="101" t="s">
        <v>1787</v>
      </c>
      <c r="E691" s="40" t="s">
        <v>1167</v>
      </c>
      <c r="F691" s="30">
        <v>500</v>
      </c>
      <c r="G691" s="40"/>
    </row>
    <row r="692" spans="1:7" ht="30" hidden="1" x14ac:dyDescent="0.25">
      <c r="A692" s="40">
        <v>7</v>
      </c>
      <c r="B692" s="101" t="s">
        <v>795</v>
      </c>
      <c r="C692" s="101" t="s">
        <v>793</v>
      </c>
      <c r="D692" s="101" t="s">
        <v>1787</v>
      </c>
      <c r="E692" s="40" t="s">
        <v>1167</v>
      </c>
      <c r="F692" s="30">
        <v>6700</v>
      </c>
      <c r="G692" s="40"/>
    </row>
    <row r="693" spans="1:7" ht="30" hidden="1" x14ac:dyDescent="0.25">
      <c r="A693" s="40">
        <v>8</v>
      </c>
      <c r="B693" s="101" t="s">
        <v>796</v>
      </c>
      <c r="C693" s="101" t="s">
        <v>793</v>
      </c>
      <c r="D693" s="101" t="s">
        <v>1787</v>
      </c>
      <c r="E693" s="40" t="s">
        <v>1167</v>
      </c>
      <c r="F693" s="30">
        <v>500</v>
      </c>
      <c r="G693" s="40"/>
    </row>
    <row r="694" spans="1:7" ht="30" hidden="1" x14ac:dyDescent="0.25">
      <c r="A694" s="40">
        <v>9</v>
      </c>
      <c r="B694" s="101" t="s">
        <v>798</v>
      </c>
      <c r="C694" s="101" t="s">
        <v>793</v>
      </c>
      <c r="D694" s="101" t="s">
        <v>1787</v>
      </c>
      <c r="E694" s="40" t="s">
        <v>1167</v>
      </c>
      <c r="F694" s="30">
        <v>4250</v>
      </c>
      <c r="G694" s="40"/>
    </row>
    <row r="695" spans="1:7" ht="30" hidden="1" x14ac:dyDescent="0.25">
      <c r="A695" s="40">
        <v>10</v>
      </c>
      <c r="B695" s="101" t="s">
        <v>799</v>
      </c>
      <c r="C695" s="101" t="s">
        <v>515</v>
      </c>
      <c r="D695" s="101" t="s">
        <v>1793</v>
      </c>
      <c r="E695" s="40" t="s">
        <v>1162</v>
      </c>
      <c r="F695" s="30">
        <v>2200</v>
      </c>
      <c r="G695" s="40"/>
    </row>
    <row r="696" spans="1:7" ht="30" hidden="1" x14ac:dyDescent="0.25">
      <c r="A696" s="40">
        <v>11</v>
      </c>
      <c r="B696" s="101" t="s">
        <v>801</v>
      </c>
      <c r="C696" s="101" t="s">
        <v>1794</v>
      </c>
      <c r="D696" s="101" t="s">
        <v>1795</v>
      </c>
      <c r="E696" s="40" t="s">
        <v>1164</v>
      </c>
      <c r="F696" s="30">
        <v>250</v>
      </c>
      <c r="G696" s="40"/>
    </row>
    <row r="697" spans="1:7" ht="30" hidden="1" x14ac:dyDescent="0.25">
      <c r="A697" s="40">
        <v>12</v>
      </c>
      <c r="B697" s="101" t="s">
        <v>802</v>
      </c>
      <c r="C697" s="101" t="s">
        <v>1796</v>
      </c>
      <c r="D697" s="101" t="s">
        <v>1797</v>
      </c>
      <c r="E697" s="40" t="s">
        <v>1162</v>
      </c>
      <c r="F697" s="30">
        <v>261</v>
      </c>
      <c r="G697" s="40"/>
    </row>
    <row r="698" spans="1:7" ht="30" hidden="1" x14ac:dyDescent="0.25">
      <c r="A698" s="40">
        <v>13</v>
      </c>
      <c r="B698" s="101" t="s">
        <v>803</v>
      </c>
      <c r="C698" s="101" t="s">
        <v>1798</v>
      </c>
      <c r="D698" s="101" t="s">
        <v>1799</v>
      </c>
      <c r="E698" s="40" t="s">
        <v>1162</v>
      </c>
      <c r="F698" s="30">
        <v>3280</v>
      </c>
      <c r="G698" s="40"/>
    </row>
    <row r="699" spans="1:7" ht="30" hidden="1" x14ac:dyDescent="0.25">
      <c r="A699" s="40">
        <v>14</v>
      </c>
      <c r="B699" s="101" t="s">
        <v>804</v>
      </c>
      <c r="C699" s="101" t="s">
        <v>1800</v>
      </c>
      <c r="D699" s="101" t="s">
        <v>1801</v>
      </c>
      <c r="E699" s="40" t="s">
        <v>1162</v>
      </c>
      <c r="F699" s="30">
        <v>2815</v>
      </c>
      <c r="G699" s="40"/>
    </row>
    <row r="700" spans="1:7" ht="30" hidden="1" x14ac:dyDescent="0.25">
      <c r="A700" s="40">
        <v>15</v>
      </c>
      <c r="B700" s="101" t="s">
        <v>805</v>
      </c>
      <c r="C700" s="101" t="s">
        <v>1802</v>
      </c>
      <c r="D700" s="101" t="s">
        <v>1803</v>
      </c>
      <c r="E700" s="40" t="s">
        <v>1167</v>
      </c>
      <c r="F700" s="30">
        <v>2160</v>
      </c>
      <c r="G700" s="40"/>
    </row>
    <row r="701" spans="1:7" ht="30" hidden="1" x14ac:dyDescent="0.25">
      <c r="A701" s="40">
        <v>16</v>
      </c>
      <c r="B701" s="101" t="s">
        <v>806</v>
      </c>
      <c r="C701" s="101" t="s">
        <v>1804</v>
      </c>
      <c r="D701" s="101" t="s">
        <v>1805</v>
      </c>
      <c r="E701" s="40" t="s">
        <v>1167</v>
      </c>
      <c r="F701" s="30">
        <v>9500</v>
      </c>
      <c r="G701" s="40"/>
    </row>
    <row r="702" spans="1:7" hidden="1" x14ac:dyDescent="0.2">
      <c r="A702" s="150" t="s">
        <v>807</v>
      </c>
      <c r="B702" s="151" t="s">
        <v>1806</v>
      </c>
      <c r="C702" s="152"/>
      <c r="D702" s="153"/>
      <c r="E702" s="151"/>
      <c r="F702" s="151"/>
      <c r="G702" s="150"/>
    </row>
    <row r="703" spans="1:7" ht="15" hidden="1" x14ac:dyDescent="0.25">
      <c r="A703" s="43">
        <v>1</v>
      </c>
      <c r="B703" s="44" t="s">
        <v>808</v>
      </c>
      <c r="C703" s="154"/>
      <c r="D703" s="155"/>
      <c r="E703" s="156"/>
      <c r="F703" s="156"/>
      <c r="G703" s="157"/>
    </row>
    <row r="704" spans="1:7" ht="15" hidden="1" x14ac:dyDescent="0.25">
      <c r="A704" s="45"/>
      <c r="B704" s="46" t="s">
        <v>809</v>
      </c>
      <c r="C704" s="158" t="s">
        <v>810</v>
      </c>
      <c r="D704" s="155"/>
      <c r="E704" s="40"/>
      <c r="F704" s="156"/>
      <c r="G704" s="157"/>
    </row>
    <row r="705" spans="1:7" ht="15" hidden="1" x14ac:dyDescent="0.25">
      <c r="A705" s="45"/>
      <c r="B705" s="46" t="s">
        <v>811</v>
      </c>
      <c r="C705" s="158" t="s">
        <v>812</v>
      </c>
      <c r="D705" s="155"/>
      <c r="E705" s="40"/>
      <c r="F705" s="156"/>
      <c r="G705" s="157"/>
    </row>
    <row r="706" spans="1:7" ht="15" hidden="1" x14ac:dyDescent="0.25">
      <c r="A706" s="45"/>
      <c r="B706" s="46" t="s">
        <v>813</v>
      </c>
      <c r="C706" s="158" t="s">
        <v>814</v>
      </c>
      <c r="D706" s="155"/>
      <c r="E706" s="40"/>
      <c r="F706" s="156"/>
      <c r="G706" s="157"/>
    </row>
    <row r="707" spans="1:7" ht="15" hidden="1" x14ac:dyDescent="0.25">
      <c r="A707" s="45"/>
      <c r="B707" s="46" t="s">
        <v>815</v>
      </c>
      <c r="C707" s="158" t="s">
        <v>814</v>
      </c>
      <c r="D707" s="155"/>
      <c r="E707" s="40"/>
      <c r="F707" s="156"/>
      <c r="G707" s="157"/>
    </row>
    <row r="708" spans="1:7" ht="15" hidden="1" x14ac:dyDescent="0.25">
      <c r="A708" s="45"/>
      <c r="B708" s="46" t="s">
        <v>816</v>
      </c>
      <c r="C708" s="158" t="s">
        <v>817</v>
      </c>
      <c r="D708" s="155"/>
      <c r="E708" s="40"/>
      <c r="F708" s="156"/>
      <c r="G708" s="157"/>
    </row>
    <row r="709" spans="1:7" ht="15" hidden="1" x14ac:dyDescent="0.25">
      <c r="A709" s="45"/>
      <c r="B709" s="46" t="s">
        <v>818</v>
      </c>
      <c r="C709" s="158" t="s">
        <v>819</v>
      </c>
      <c r="D709" s="155"/>
      <c r="E709" s="40"/>
      <c r="F709" s="156"/>
      <c r="G709" s="157"/>
    </row>
    <row r="710" spans="1:7" ht="15" hidden="1" x14ac:dyDescent="0.25">
      <c r="A710" s="45"/>
      <c r="B710" s="46" t="s">
        <v>820</v>
      </c>
      <c r="C710" s="158" t="s">
        <v>821</v>
      </c>
      <c r="D710" s="155"/>
      <c r="E710" s="40"/>
      <c r="F710" s="156"/>
      <c r="G710" s="157"/>
    </row>
    <row r="711" spans="1:7" ht="15" hidden="1" x14ac:dyDescent="0.25">
      <c r="A711" s="45"/>
      <c r="B711" s="46" t="s">
        <v>822</v>
      </c>
      <c r="C711" s="158" t="s">
        <v>823</v>
      </c>
      <c r="D711" s="155"/>
      <c r="E711" s="40"/>
      <c r="F711" s="156"/>
      <c r="G711" s="157"/>
    </row>
    <row r="712" spans="1:7" ht="15" hidden="1" x14ac:dyDescent="0.25">
      <c r="A712" s="45"/>
      <c r="B712" s="46" t="s">
        <v>824</v>
      </c>
      <c r="C712" s="158" t="s">
        <v>825</v>
      </c>
      <c r="D712" s="155"/>
      <c r="E712" s="40"/>
      <c r="F712" s="156"/>
      <c r="G712" s="157"/>
    </row>
    <row r="713" spans="1:7" ht="15" hidden="1" x14ac:dyDescent="0.25">
      <c r="A713" s="43">
        <v>2</v>
      </c>
      <c r="B713" s="44" t="s">
        <v>826</v>
      </c>
      <c r="C713" s="159"/>
      <c r="D713" s="155"/>
      <c r="E713" s="156"/>
      <c r="F713" s="156"/>
      <c r="G713" s="157"/>
    </row>
    <row r="714" spans="1:7" ht="15" hidden="1" x14ac:dyDescent="0.25">
      <c r="A714" s="45"/>
      <c r="B714" s="46" t="s">
        <v>827</v>
      </c>
      <c r="C714" s="158" t="s">
        <v>810</v>
      </c>
      <c r="D714" s="155"/>
      <c r="E714" s="40"/>
      <c r="F714" s="156"/>
      <c r="G714" s="157"/>
    </row>
    <row r="715" spans="1:7" ht="15" hidden="1" x14ac:dyDescent="0.25">
      <c r="A715" s="45"/>
      <c r="B715" s="46" t="s">
        <v>828</v>
      </c>
      <c r="C715" s="158" t="s">
        <v>810</v>
      </c>
      <c r="D715" s="155"/>
      <c r="E715" s="40"/>
      <c r="F715" s="156"/>
      <c r="G715" s="157"/>
    </row>
    <row r="716" spans="1:7" ht="15" hidden="1" x14ac:dyDescent="0.25">
      <c r="A716" s="45"/>
      <c r="B716" s="46" t="s">
        <v>829</v>
      </c>
      <c r="C716" s="158" t="s">
        <v>810</v>
      </c>
      <c r="D716" s="155"/>
      <c r="E716" s="40"/>
      <c r="F716" s="156"/>
      <c r="G716" s="157"/>
    </row>
    <row r="717" spans="1:7" ht="15" hidden="1" x14ac:dyDescent="0.25">
      <c r="A717" s="45"/>
      <c r="B717" s="46" t="s">
        <v>826</v>
      </c>
      <c r="C717" s="158" t="s">
        <v>810</v>
      </c>
      <c r="D717" s="155"/>
      <c r="E717" s="40"/>
      <c r="F717" s="156"/>
      <c r="G717" s="157"/>
    </row>
    <row r="718" spans="1:7" ht="15" hidden="1" x14ac:dyDescent="0.25">
      <c r="A718" s="45"/>
      <c r="B718" s="46" t="s">
        <v>830</v>
      </c>
      <c r="C718" s="158" t="s">
        <v>810</v>
      </c>
      <c r="D718" s="155"/>
      <c r="E718" s="40"/>
      <c r="F718" s="156"/>
      <c r="G718" s="157"/>
    </row>
    <row r="719" spans="1:7" ht="15" hidden="1" x14ac:dyDescent="0.25">
      <c r="A719" s="43">
        <v>3</v>
      </c>
      <c r="B719" s="44" t="s">
        <v>831</v>
      </c>
      <c r="C719" s="159"/>
      <c r="D719" s="155"/>
      <c r="E719" s="156"/>
      <c r="F719" s="156"/>
      <c r="G719" s="157"/>
    </row>
    <row r="720" spans="1:7" ht="15" hidden="1" x14ac:dyDescent="0.25">
      <c r="A720" s="45"/>
      <c r="B720" s="46" t="s">
        <v>832</v>
      </c>
      <c r="C720" s="158" t="s">
        <v>810</v>
      </c>
      <c r="D720" s="155"/>
      <c r="E720" s="40"/>
      <c r="F720" s="156"/>
      <c r="G720" s="157"/>
    </row>
    <row r="721" spans="1:7" ht="15" hidden="1" x14ac:dyDescent="0.25">
      <c r="A721" s="45"/>
      <c r="B721" s="46" t="s">
        <v>833</v>
      </c>
      <c r="C721" s="158" t="s">
        <v>810</v>
      </c>
      <c r="D721" s="155"/>
      <c r="E721" s="40"/>
      <c r="F721" s="156"/>
      <c r="G721" s="157"/>
    </row>
    <row r="722" spans="1:7" ht="15" hidden="1" x14ac:dyDescent="0.25">
      <c r="A722" s="43">
        <v>4</v>
      </c>
      <c r="B722" s="44" t="s">
        <v>834</v>
      </c>
      <c r="C722" s="159"/>
      <c r="D722" s="155"/>
      <c r="E722" s="156"/>
      <c r="F722" s="156"/>
      <c r="G722" s="157"/>
    </row>
    <row r="723" spans="1:7" ht="15" hidden="1" x14ac:dyDescent="0.25">
      <c r="A723" s="45"/>
      <c r="B723" s="46" t="s">
        <v>835</v>
      </c>
      <c r="C723" s="158" t="s">
        <v>836</v>
      </c>
      <c r="D723" s="155"/>
      <c r="E723" s="40"/>
      <c r="F723" s="156"/>
      <c r="G723" s="157"/>
    </row>
    <row r="724" spans="1:7" ht="15" hidden="1" x14ac:dyDescent="0.25">
      <c r="A724" s="45"/>
      <c r="B724" s="46" t="s">
        <v>837</v>
      </c>
      <c r="C724" s="158" t="s">
        <v>838</v>
      </c>
      <c r="D724" s="155"/>
      <c r="E724" s="40"/>
      <c r="F724" s="156"/>
      <c r="G724" s="157"/>
    </row>
    <row r="725" spans="1:7" ht="15" hidden="1" x14ac:dyDescent="0.25">
      <c r="A725" s="45"/>
      <c r="B725" s="46" t="s">
        <v>839</v>
      </c>
      <c r="C725" s="158" t="s">
        <v>840</v>
      </c>
      <c r="D725" s="155"/>
      <c r="E725" s="40"/>
      <c r="F725" s="156"/>
      <c r="G725" s="157"/>
    </row>
    <row r="726" spans="1:7" ht="15" hidden="1" x14ac:dyDescent="0.25">
      <c r="A726" s="45"/>
      <c r="B726" s="46" t="s">
        <v>841</v>
      </c>
      <c r="C726" s="158" t="s">
        <v>842</v>
      </c>
      <c r="D726" s="155"/>
      <c r="E726" s="40"/>
      <c r="F726" s="156"/>
      <c r="G726" s="157"/>
    </row>
    <row r="727" spans="1:7" ht="30" hidden="1" x14ac:dyDescent="0.25">
      <c r="A727" s="45"/>
      <c r="B727" s="46" t="s">
        <v>843</v>
      </c>
      <c r="C727" s="158" t="s">
        <v>844</v>
      </c>
      <c r="D727" s="155"/>
      <c r="E727" s="40"/>
      <c r="F727" s="156"/>
      <c r="G727" s="157"/>
    </row>
    <row r="728" spans="1:7" ht="15" hidden="1" x14ac:dyDescent="0.25">
      <c r="A728" s="43">
        <v>5</v>
      </c>
      <c r="B728" s="44" t="s">
        <v>845</v>
      </c>
      <c r="C728" s="159"/>
      <c r="D728" s="155"/>
      <c r="E728" s="156"/>
      <c r="F728" s="156"/>
      <c r="G728" s="157"/>
    </row>
    <row r="729" spans="1:7" ht="15" hidden="1" x14ac:dyDescent="0.25">
      <c r="A729" s="45"/>
      <c r="B729" s="49" t="s">
        <v>846</v>
      </c>
      <c r="C729" s="160" t="s">
        <v>847</v>
      </c>
      <c r="D729" s="155"/>
      <c r="E729" s="40"/>
      <c r="F729" s="156"/>
      <c r="G729" s="157"/>
    </row>
    <row r="730" spans="1:7" ht="15" hidden="1" x14ac:dyDescent="0.25">
      <c r="A730" s="45"/>
      <c r="B730" s="49" t="s">
        <v>848</v>
      </c>
      <c r="C730" s="160" t="s">
        <v>847</v>
      </c>
      <c r="D730" s="155"/>
      <c r="E730" s="40"/>
      <c r="F730" s="156"/>
      <c r="G730" s="157"/>
    </row>
    <row r="731" spans="1:7" ht="15" hidden="1" x14ac:dyDescent="0.25">
      <c r="A731" s="43">
        <v>6</v>
      </c>
      <c r="B731" s="44" t="s">
        <v>849</v>
      </c>
      <c r="C731" s="161"/>
      <c r="D731" s="155"/>
      <c r="E731" s="156"/>
      <c r="F731" s="156"/>
      <c r="G731" s="157"/>
    </row>
    <row r="732" spans="1:7" ht="15" hidden="1" x14ac:dyDescent="0.25">
      <c r="A732" s="45"/>
      <c r="B732" s="46" t="s">
        <v>310</v>
      </c>
      <c r="C732" s="158" t="s">
        <v>850</v>
      </c>
      <c r="D732" s="155"/>
      <c r="E732" s="40"/>
      <c r="F732" s="156"/>
      <c r="G732" s="157"/>
    </row>
    <row r="733" spans="1:7" ht="15" hidden="1" x14ac:dyDescent="0.25">
      <c r="A733" s="45"/>
      <c r="B733" s="46" t="s">
        <v>312</v>
      </c>
      <c r="C733" s="158" t="s">
        <v>851</v>
      </c>
      <c r="D733" s="155"/>
      <c r="E733" s="40"/>
      <c r="F733" s="156"/>
      <c r="G733" s="157"/>
    </row>
    <row r="734" spans="1:7" ht="15" hidden="1" x14ac:dyDescent="0.25">
      <c r="A734" s="45"/>
      <c r="B734" s="46" t="s">
        <v>313</v>
      </c>
      <c r="C734" s="158" t="s">
        <v>852</v>
      </c>
      <c r="D734" s="155"/>
      <c r="E734" s="40"/>
      <c r="F734" s="156"/>
      <c r="G734" s="157"/>
    </row>
    <row r="735" spans="1:7" ht="15" hidden="1" x14ac:dyDescent="0.25">
      <c r="A735" s="45"/>
      <c r="B735" s="46" t="s">
        <v>314</v>
      </c>
      <c r="C735" s="158" t="s">
        <v>853</v>
      </c>
      <c r="D735" s="155"/>
      <c r="E735" s="40"/>
      <c r="F735" s="156"/>
      <c r="G735" s="157"/>
    </row>
    <row r="736" spans="1:7" ht="15" hidden="1" x14ac:dyDescent="0.25">
      <c r="A736" s="43">
        <v>7</v>
      </c>
      <c r="B736" s="44" t="s">
        <v>854</v>
      </c>
      <c r="C736" s="162"/>
      <c r="D736" s="155"/>
      <c r="E736" s="156"/>
      <c r="F736" s="156"/>
      <c r="G736" s="157"/>
    </row>
    <row r="737" spans="1:7" ht="15" hidden="1" x14ac:dyDescent="0.25">
      <c r="A737" s="45"/>
      <c r="B737" s="46" t="s">
        <v>855</v>
      </c>
      <c r="C737" s="160" t="s">
        <v>856</v>
      </c>
      <c r="D737" s="155"/>
      <c r="E737" s="40"/>
      <c r="F737" s="156"/>
      <c r="G737" s="157"/>
    </row>
    <row r="738" spans="1:7" ht="15" hidden="1" x14ac:dyDescent="0.25">
      <c r="A738" s="45"/>
      <c r="B738" s="46" t="s">
        <v>857</v>
      </c>
      <c r="C738" s="160" t="s">
        <v>858</v>
      </c>
      <c r="D738" s="155"/>
      <c r="E738" s="40"/>
      <c r="F738" s="156"/>
      <c r="G738" s="157"/>
    </row>
    <row r="739" spans="1:7" ht="15" hidden="1" x14ac:dyDescent="0.25">
      <c r="A739" s="45"/>
      <c r="B739" s="46" t="s">
        <v>859</v>
      </c>
      <c r="C739" s="160" t="s">
        <v>856</v>
      </c>
      <c r="D739" s="155"/>
      <c r="E739" s="40"/>
      <c r="F739" s="156"/>
      <c r="G739" s="157"/>
    </row>
    <row r="740" spans="1:7" ht="15" hidden="1" x14ac:dyDescent="0.25">
      <c r="A740" s="45"/>
      <c r="B740" s="46" t="s">
        <v>860</v>
      </c>
      <c r="C740" s="160" t="s">
        <v>856</v>
      </c>
      <c r="D740" s="155"/>
      <c r="E740" s="40"/>
      <c r="F740" s="156"/>
      <c r="G740" s="157"/>
    </row>
    <row r="741" spans="1:7" ht="15" hidden="1" x14ac:dyDescent="0.25">
      <c r="A741" s="45"/>
      <c r="B741" s="46" t="s">
        <v>861</v>
      </c>
      <c r="C741" s="160" t="s">
        <v>856</v>
      </c>
      <c r="D741" s="155"/>
      <c r="E741" s="40"/>
      <c r="F741" s="156"/>
      <c r="G741" s="157"/>
    </row>
    <row r="742" spans="1:7" ht="15" hidden="1" x14ac:dyDescent="0.25">
      <c r="A742" s="45"/>
      <c r="B742" s="46" t="s">
        <v>862</v>
      </c>
      <c r="C742" s="160" t="s">
        <v>856</v>
      </c>
      <c r="D742" s="155"/>
      <c r="E742" s="40"/>
      <c r="F742" s="156"/>
      <c r="G742" s="157"/>
    </row>
    <row r="743" spans="1:7" ht="15" hidden="1" x14ac:dyDescent="0.25">
      <c r="A743" s="45"/>
      <c r="B743" s="46" t="s">
        <v>863</v>
      </c>
      <c r="C743" s="160" t="s">
        <v>856</v>
      </c>
      <c r="D743" s="155"/>
      <c r="E743" s="40"/>
      <c r="F743" s="156"/>
      <c r="G743" s="157"/>
    </row>
    <row r="744" spans="1:7" ht="15" hidden="1" x14ac:dyDescent="0.25">
      <c r="A744" s="45"/>
      <c r="B744" s="46" t="s">
        <v>864</v>
      </c>
      <c r="C744" s="160" t="s">
        <v>856</v>
      </c>
      <c r="D744" s="155"/>
      <c r="E744" s="40"/>
      <c r="F744" s="156"/>
      <c r="G744" s="157"/>
    </row>
    <row r="745" spans="1:7" ht="15" hidden="1" x14ac:dyDescent="0.25">
      <c r="A745" s="43">
        <v>8</v>
      </c>
      <c r="B745" s="44" t="s">
        <v>865</v>
      </c>
      <c r="C745" s="162"/>
      <c r="D745" s="155"/>
      <c r="E745" s="156"/>
      <c r="F745" s="156"/>
      <c r="G745" s="157"/>
    </row>
    <row r="746" spans="1:7" ht="15" hidden="1" x14ac:dyDescent="0.25">
      <c r="A746" s="50"/>
      <c r="B746" s="51" t="s">
        <v>866</v>
      </c>
      <c r="C746" s="160" t="s">
        <v>810</v>
      </c>
      <c r="D746" s="155"/>
      <c r="E746" s="40"/>
      <c r="F746" s="156"/>
      <c r="G746" s="157"/>
    </row>
    <row r="747" spans="1:7" ht="15" hidden="1" x14ac:dyDescent="0.25">
      <c r="A747" s="50"/>
      <c r="B747" s="51" t="s">
        <v>868</v>
      </c>
      <c r="C747" s="160" t="s">
        <v>836</v>
      </c>
      <c r="D747" s="155"/>
      <c r="E747" s="40"/>
      <c r="F747" s="156"/>
      <c r="G747" s="157"/>
    </row>
    <row r="748" spans="1:7" ht="15" hidden="1" x14ac:dyDescent="0.25">
      <c r="A748" s="50"/>
      <c r="B748" s="51" t="s">
        <v>869</v>
      </c>
      <c r="C748" s="160" t="s">
        <v>870</v>
      </c>
      <c r="D748" s="155"/>
      <c r="E748" s="40"/>
      <c r="F748" s="156"/>
      <c r="G748" s="157"/>
    </row>
    <row r="749" spans="1:7" ht="15" hidden="1" x14ac:dyDescent="0.25">
      <c r="A749" s="50"/>
      <c r="B749" s="51" t="s">
        <v>871</v>
      </c>
      <c r="C749" s="160" t="s">
        <v>836</v>
      </c>
      <c r="D749" s="155"/>
      <c r="E749" s="40"/>
      <c r="F749" s="156"/>
      <c r="G749" s="157"/>
    </row>
    <row r="750" spans="1:7" ht="15" hidden="1" x14ac:dyDescent="0.25">
      <c r="A750" s="50"/>
      <c r="B750" s="51" t="s">
        <v>872</v>
      </c>
      <c r="C750" s="160" t="s">
        <v>810</v>
      </c>
      <c r="D750" s="155"/>
      <c r="E750" s="40"/>
      <c r="F750" s="156"/>
      <c r="G750" s="157"/>
    </row>
    <row r="751" spans="1:7" ht="15" hidden="1" x14ac:dyDescent="0.25">
      <c r="A751" s="50"/>
      <c r="B751" s="51" t="s">
        <v>873</v>
      </c>
      <c r="C751" s="160" t="s">
        <v>870</v>
      </c>
      <c r="D751" s="155"/>
      <c r="E751" s="40"/>
      <c r="F751" s="156"/>
      <c r="G751" s="157"/>
    </row>
    <row r="752" spans="1:7" ht="15" hidden="1" x14ac:dyDescent="0.25">
      <c r="A752" s="50"/>
      <c r="B752" s="51" t="s">
        <v>874</v>
      </c>
      <c r="C752" s="160" t="s">
        <v>810</v>
      </c>
      <c r="D752" s="155"/>
      <c r="E752" s="40"/>
      <c r="F752" s="156"/>
      <c r="G752" s="157"/>
    </row>
    <row r="753" spans="1:7" ht="15" hidden="1" x14ac:dyDescent="0.25">
      <c r="A753" s="43">
        <v>9</v>
      </c>
      <c r="B753" s="44" t="s">
        <v>875</v>
      </c>
      <c r="C753" s="159"/>
      <c r="D753" s="155"/>
      <c r="E753" s="156"/>
      <c r="F753" s="156"/>
      <c r="G753" s="157"/>
    </row>
    <row r="754" spans="1:7" ht="15" hidden="1" x14ac:dyDescent="0.25">
      <c r="A754" s="45"/>
      <c r="B754" s="46" t="s">
        <v>312</v>
      </c>
      <c r="C754" s="160" t="s">
        <v>810</v>
      </c>
      <c r="D754" s="155"/>
      <c r="E754" s="40"/>
      <c r="F754" s="156"/>
      <c r="G754" s="157"/>
    </row>
    <row r="755" spans="1:7" ht="30" hidden="1" x14ac:dyDescent="0.25">
      <c r="A755" s="45"/>
      <c r="B755" s="46" t="s">
        <v>875</v>
      </c>
      <c r="C755" s="160" t="s">
        <v>876</v>
      </c>
      <c r="D755" s="155"/>
      <c r="E755" s="40"/>
      <c r="F755" s="156"/>
      <c r="G755" s="157"/>
    </row>
    <row r="756" spans="1:7" ht="15" hidden="1" x14ac:dyDescent="0.25">
      <c r="A756" s="45"/>
      <c r="B756" s="46" t="s">
        <v>877</v>
      </c>
      <c r="C756" s="160" t="s">
        <v>878</v>
      </c>
      <c r="D756" s="155"/>
      <c r="E756" s="40"/>
      <c r="F756" s="156"/>
      <c r="G756" s="157"/>
    </row>
    <row r="757" spans="1:7" ht="15" hidden="1" x14ac:dyDescent="0.25">
      <c r="A757" s="45"/>
      <c r="B757" s="46" t="s">
        <v>879</v>
      </c>
      <c r="C757" s="158" t="s">
        <v>880</v>
      </c>
      <c r="D757" s="155"/>
      <c r="E757" s="40"/>
      <c r="F757" s="156"/>
      <c r="G757" s="157"/>
    </row>
    <row r="758" spans="1:7" ht="15" hidden="1" x14ac:dyDescent="0.25">
      <c r="A758" s="45"/>
      <c r="B758" s="46" t="s">
        <v>881</v>
      </c>
      <c r="C758" s="158" t="s">
        <v>577</v>
      </c>
      <c r="D758" s="155"/>
      <c r="E758" s="40"/>
      <c r="F758" s="156"/>
      <c r="G758" s="157"/>
    </row>
    <row r="759" spans="1:7" ht="15" hidden="1" x14ac:dyDescent="0.25">
      <c r="A759" s="43">
        <v>10</v>
      </c>
      <c r="B759" s="44" t="s">
        <v>882</v>
      </c>
      <c r="C759" s="159"/>
      <c r="D759" s="155"/>
      <c r="E759" s="156"/>
      <c r="F759" s="156"/>
      <c r="G759" s="157"/>
    </row>
    <row r="760" spans="1:7" ht="15" hidden="1" x14ac:dyDescent="0.25">
      <c r="A760" s="45"/>
      <c r="B760" s="47" t="s">
        <v>883</v>
      </c>
      <c r="C760" s="158" t="s">
        <v>810</v>
      </c>
      <c r="D760" s="155"/>
      <c r="E760" s="40"/>
      <c r="F760" s="156"/>
      <c r="G760" s="157"/>
    </row>
    <row r="761" spans="1:7" ht="15" hidden="1" x14ac:dyDescent="0.25">
      <c r="A761" s="45"/>
      <c r="B761" s="47" t="s">
        <v>884</v>
      </c>
      <c r="C761" s="158" t="s">
        <v>810</v>
      </c>
      <c r="D761" s="155"/>
      <c r="E761" s="40"/>
      <c r="F761" s="156"/>
      <c r="G761" s="157"/>
    </row>
    <row r="762" spans="1:7" ht="15" hidden="1" x14ac:dyDescent="0.25">
      <c r="A762" s="45"/>
      <c r="B762" s="47" t="s">
        <v>885</v>
      </c>
      <c r="C762" s="158" t="s">
        <v>810</v>
      </c>
      <c r="D762" s="155"/>
      <c r="E762" s="40"/>
      <c r="F762" s="156"/>
      <c r="G762" s="157"/>
    </row>
    <row r="763" spans="1:7" ht="15" hidden="1" x14ac:dyDescent="0.25">
      <c r="A763" s="45"/>
      <c r="B763" s="46" t="s">
        <v>886</v>
      </c>
      <c r="C763" s="158" t="s">
        <v>810</v>
      </c>
      <c r="D763" s="155"/>
      <c r="E763" s="40"/>
      <c r="F763" s="156"/>
      <c r="G763" s="157"/>
    </row>
    <row r="764" spans="1:7" ht="15" hidden="1" x14ac:dyDescent="0.25">
      <c r="A764" s="45"/>
      <c r="B764" s="47" t="s">
        <v>887</v>
      </c>
      <c r="C764" s="158" t="s">
        <v>810</v>
      </c>
      <c r="D764" s="155"/>
      <c r="E764" s="40"/>
      <c r="F764" s="156"/>
      <c r="G764" s="157"/>
    </row>
    <row r="765" spans="1:7" ht="15" hidden="1" x14ac:dyDescent="0.25">
      <c r="A765" s="45"/>
      <c r="B765" s="46" t="s">
        <v>888</v>
      </c>
      <c r="C765" s="158" t="s">
        <v>810</v>
      </c>
      <c r="D765" s="155"/>
      <c r="E765" s="40"/>
      <c r="F765" s="156"/>
      <c r="G765" s="157"/>
    </row>
    <row r="766" spans="1:7" ht="15" hidden="1" x14ac:dyDescent="0.25">
      <c r="A766" s="43">
        <v>11</v>
      </c>
      <c r="B766" s="48" t="s">
        <v>889</v>
      </c>
      <c r="C766" s="159"/>
      <c r="D766" s="155"/>
      <c r="E766" s="156"/>
      <c r="F766" s="156"/>
      <c r="G766" s="157"/>
    </row>
    <row r="767" spans="1:7" ht="15" hidden="1" x14ac:dyDescent="0.25">
      <c r="A767" s="45"/>
      <c r="B767" s="49" t="s">
        <v>890</v>
      </c>
      <c r="C767" s="158" t="s">
        <v>891</v>
      </c>
      <c r="D767" s="155"/>
      <c r="E767" s="40"/>
      <c r="F767" s="156"/>
      <c r="G767" s="157"/>
    </row>
    <row r="768" spans="1:7" ht="15" hidden="1" x14ac:dyDescent="0.25">
      <c r="A768" s="45"/>
      <c r="B768" s="49" t="s">
        <v>892</v>
      </c>
      <c r="C768" s="158" t="s">
        <v>893</v>
      </c>
      <c r="D768" s="155"/>
      <c r="E768" s="40"/>
      <c r="F768" s="156"/>
      <c r="G768" s="157"/>
    </row>
    <row r="769" spans="1:7" ht="15" hidden="1" x14ac:dyDescent="0.25">
      <c r="A769" s="45"/>
      <c r="B769" s="49" t="s">
        <v>894</v>
      </c>
      <c r="C769" s="158" t="s">
        <v>893</v>
      </c>
      <c r="D769" s="155"/>
      <c r="E769" s="40"/>
      <c r="F769" s="156"/>
      <c r="G769" s="157"/>
    </row>
    <row r="770" spans="1:7" ht="15" hidden="1" x14ac:dyDescent="0.25">
      <c r="A770" s="45"/>
      <c r="B770" s="46" t="s">
        <v>264</v>
      </c>
      <c r="C770" s="158" t="s">
        <v>810</v>
      </c>
      <c r="D770" s="155"/>
      <c r="E770" s="40"/>
      <c r="F770" s="156"/>
      <c r="G770" s="157"/>
    </row>
    <row r="771" spans="1:7" ht="15" hidden="1" x14ac:dyDescent="0.25">
      <c r="A771" s="45"/>
      <c r="B771" s="46" t="s">
        <v>895</v>
      </c>
      <c r="C771" s="158" t="s">
        <v>840</v>
      </c>
      <c r="D771" s="155"/>
      <c r="E771" s="40"/>
      <c r="F771" s="156"/>
      <c r="G771" s="157"/>
    </row>
    <row r="772" spans="1:7" ht="15" hidden="1" x14ac:dyDescent="0.25">
      <c r="A772" s="45"/>
      <c r="B772" s="46" t="s">
        <v>896</v>
      </c>
      <c r="C772" s="158" t="s">
        <v>810</v>
      </c>
      <c r="D772" s="155"/>
      <c r="E772" s="156"/>
      <c r="F772" s="156"/>
      <c r="G772" s="157"/>
    </row>
    <row r="773" spans="1:7" ht="15" hidden="1" x14ac:dyDescent="0.25">
      <c r="A773" s="43">
        <v>12</v>
      </c>
      <c r="B773" s="44" t="s">
        <v>897</v>
      </c>
      <c r="C773" s="159"/>
      <c r="D773" s="155"/>
      <c r="E773" s="156"/>
      <c r="F773" s="156"/>
      <c r="G773" s="157"/>
    </row>
    <row r="774" spans="1:7" ht="15" hidden="1" x14ac:dyDescent="0.25">
      <c r="A774" s="45"/>
      <c r="B774" s="46" t="s">
        <v>898</v>
      </c>
      <c r="C774" s="163" t="s">
        <v>810</v>
      </c>
      <c r="D774" s="155"/>
      <c r="E774" s="40"/>
      <c r="F774" s="156"/>
      <c r="G774" s="157"/>
    </row>
    <row r="775" spans="1:7" ht="15" hidden="1" x14ac:dyDescent="0.25">
      <c r="A775" s="45"/>
      <c r="B775" s="46" t="s">
        <v>899</v>
      </c>
      <c r="C775" s="163" t="s">
        <v>810</v>
      </c>
      <c r="D775" s="155"/>
      <c r="E775" s="40"/>
      <c r="F775" s="156"/>
      <c r="G775" s="157"/>
    </row>
    <row r="776" spans="1:7" ht="15" hidden="1" x14ac:dyDescent="0.25">
      <c r="A776" s="45"/>
      <c r="B776" s="46" t="s">
        <v>900</v>
      </c>
      <c r="C776" s="163" t="s">
        <v>810</v>
      </c>
      <c r="D776" s="155"/>
      <c r="E776" s="40"/>
      <c r="F776" s="156"/>
      <c r="G776" s="157"/>
    </row>
    <row r="777" spans="1:7" ht="15" hidden="1" x14ac:dyDescent="0.25">
      <c r="A777" s="45"/>
      <c r="B777" s="46" t="s">
        <v>901</v>
      </c>
      <c r="C777" s="163" t="s">
        <v>810</v>
      </c>
      <c r="D777" s="155"/>
      <c r="E777" s="40"/>
      <c r="F777" s="156"/>
      <c r="G777" s="157"/>
    </row>
    <row r="778" spans="1:7" ht="15" hidden="1" x14ac:dyDescent="0.25">
      <c r="A778" s="45"/>
      <c r="B778" s="46" t="s">
        <v>902</v>
      </c>
      <c r="C778" s="163" t="s">
        <v>810</v>
      </c>
      <c r="D778" s="155"/>
      <c r="E778" s="40"/>
      <c r="F778" s="156"/>
      <c r="G778" s="157"/>
    </row>
    <row r="779" spans="1:7" ht="15" hidden="1" x14ac:dyDescent="0.25">
      <c r="A779" s="43">
        <v>13</v>
      </c>
      <c r="B779" s="44" t="s">
        <v>903</v>
      </c>
      <c r="C779" s="159"/>
      <c r="D779" s="155"/>
      <c r="E779" s="156"/>
      <c r="F779" s="156"/>
      <c r="G779" s="157"/>
    </row>
    <row r="780" spans="1:7" ht="15" hidden="1" x14ac:dyDescent="0.25">
      <c r="A780" s="45"/>
      <c r="B780" s="46" t="s">
        <v>904</v>
      </c>
      <c r="C780" s="158" t="s">
        <v>810</v>
      </c>
      <c r="D780" s="155"/>
      <c r="E780" s="40"/>
      <c r="F780" s="156"/>
      <c r="G780" s="157"/>
    </row>
    <row r="781" spans="1:7" ht="15" hidden="1" x14ac:dyDescent="0.25">
      <c r="A781" s="45"/>
      <c r="B781" s="46" t="s">
        <v>905</v>
      </c>
      <c r="C781" s="158" t="s">
        <v>810</v>
      </c>
      <c r="D781" s="155"/>
      <c r="E781" s="40"/>
      <c r="F781" s="156"/>
      <c r="G781" s="157"/>
    </row>
    <row r="782" spans="1:7" ht="15" hidden="1" x14ac:dyDescent="0.25">
      <c r="A782" s="45"/>
      <c r="B782" s="46" t="s">
        <v>906</v>
      </c>
      <c r="C782" s="158" t="s">
        <v>810</v>
      </c>
      <c r="D782" s="155"/>
      <c r="E782" s="156"/>
      <c r="F782" s="156"/>
      <c r="G782" s="157"/>
    </row>
    <row r="783" spans="1:7" ht="15" hidden="1" x14ac:dyDescent="0.25">
      <c r="A783" s="43">
        <v>14</v>
      </c>
      <c r="B783" s="44" t="s">
        <v>907</v>
      </c>
      <c r="C783" s="162"/>
      <c r="D783" s="155"/>
      <c r="E783" s="156"/>
      <c r="F783" s="156"/>
      <c r="G783" s="157"/>
    </row>
    <row r="784" spans="1:7" ht="15" hidden="1" x14ac:dyDescent="0.25">
      <c r="A784" s="43"/>
      <c r="B784" s="46" t="s">
        <v>908</v>
      </c>
      <c r="C784" s="159"/>
      <c r="D784" s="155"/>
      <c r="E784" s="40"/>
      <c r="F784" s="156"/>
      <c r="G784" s="157"/>
    </row>
    <row r="785" spans="1:7" ht="15" hidden="1" x14ac:dyDescent="0.25">
      <c r="A785" s="43"/>
      <c r="B785" s="46" t="s">
        <v>909</v>
      </c>
      <c r="C785" s="159"/>
      <c r="D785" s="155"/>
      <c r="E785" s="40"/>
      <c r="F785" s="156"/>
      <c r="G785" s="157"/>
    </row>
    <row r="786" spans="1:7" ht="15" hidden="1" x14ac:dyDescent="0.25">
      <c r="A786" s="45"/>
      <c r="B786" s="46" t="s">
        <v>910</v>
      </c>
      <c r="C786" s="158" t="s">
        <v>911</v>
      </c>
      <c r="D786" s="155"/>
      <c r="E786" s="40"/>
      <c r="F786" s="156"/>
      <c r="G786" s="157"/>
    </row>
    <row r="787" spans="1:7" ht="15" hidden="1" x14ac:dyDescent="0.25">
      <c r="A787" s="45"/>
      <c r="B787" s="46" t="s">
        <v>912</v>
      </c>
      <c r="C787" s="158" t="s">
        <v>913</v>
      </c>
      <c r="D787" s="155"/>
      <c r="E787" s="40"/>
      <c r="F787" s="156"/>
      <c r="G787" s="157"/>
    </row>
    <row r="788" spans="1:7" ht="15" hidden="1" x14ac:dyDescent="0.25">
      <c r="A788" s="43">
        <v>15</v>
      </c>
      <c r="B788" s="44" t="s">
        <v>914</v>
      </c>
      <c r="C788" s="162"/>
      <c r="D788" s="155"/>
      <c r="E788" s="156"/>
      <c r="F788" s="156"/>
      <c r="G788" s="157"/>
    </row>
    <row r="789" spans="1:7" ht="15" hidden="1" x14ac:dyDescent="0.25">
      <c r="A789" s="45"/>
      <c r="B789" s="46" t="s">
        <v>310</v>
      </c>
      <c r="C789" s="158" t="s">
        <v>810</v>
      </c>
      <c r="D789" s="155"/>
      <c r="E789" s="40"/>
      <c r="F789" s="156"/>
      <c r="G789" s="157"/>
    </row>
    <row r="790" spans="1:7" ht="15" hidden="1" x14ac:dyDescent="0.25">
      <c r="A790" s="45"/>
      <c r="B790" s="46" t="s">
        <v>312</v>
      </c>
      <c r="C790" s="158" t="s">
        <v>810</v>
      </c>
      <c r="D790" s="155"/>
      <c r="E790" s="40"/>
      <c r="F790" s="156"/>
      <c r="G790" s="157"/>
    </row>
    <row r="791" spans="1:7" ht="15" hidden="1" x14ac:dyDescent="0.25">
      <c r="A791" s="45"/>
      <c r="B791" s="46" t="s">
        <v>313</v>
      </c>
      <c r="C791" s="158" t="s">
        <v>810</v>
      </c>
      <c r="D791" s="155"/>
      <c r="E791" s="40"/>
      <c r="F791" s="156"/>
      <c r="G791" s="157"/>
    </row>
    <row r="792" spans="1:7" ht="15" hidden="1" x14ac:dyDescent="0.25">
      <c r="A792" s="45"/>
      <c r="B792" s="46" t="s">
        <v>314</v>
      </c>
      <c r="C792" s="158" t="s">
        <v>810</v>
      </c>
      <c r="D792" s="155"/>
      <c r="E792" s="40"/>
      <c r="F792" s="156"/>
      <c r="G792" s="157"/>
    </row>
    <row r="793" spans="1:7" ht="15" hidden="1" x14ac:dyDescent="0.25">
      <c r="A793" s="45"/>
      <c r="B793" s="46" t="s">
        <v>315</v>
      </c>
      <c r="C793" s="158" t="s">
        <v>810</v>
      </c>
      <c r="D793" s="155"/>
      <c r="E793" s="40"/>
      <c r="F793" s="156"/>
      <c r="G793" s="157"/>
    </row>
    <row r="794" spans="1:7" ht="15" hidden="1" x14ac:dyDescent="0.25">
      <c r="A794" s="45"/>
      <c r="B794" s="46" t="s">
        <v>316</v>
      </c>
      <c r="C794" s="158" t="s">
        <v>810</v>
      </c>
      <c r="D794" s="155"/>
      <c r="E794" s="40"/>
      <c r="F794" s="156"/>
      <c r="G794" s="157"/>
    </row>
    <row r="795" spans="1:7" ht="15" hidden="1" x14ac:dyDescent="0.25">
      <c r="A795" s="43">
        <v>16</v>
      </c>
      <c r="B795" s="44" t="s">
        <v>915</v>
      </c>
      <c r="C795" s="161"/>
      <c r="D795" s="155"/>
      <c r="E795" s="156"/>
      <c r="F795" s="156"/>
      <c r="G795" s="157"/>
    </row>
    <row r="796" spans="1:7" ht="15" hidden="1" x14ac:dyDescent="0.25">
      <c r="A796" s="45"/>
      <c r="B796" s="46" t="s">
        <v>748</v>
      </c>
      <c r="C796" s="158" t="s">
        <v>810</v>
      </c>
      <c r="D796" s="155"/>
      <c r="E796" s="40"/>
      <c r="F796" s="156"/>
      <c r="G796" s="157"/>
    </row>
    <row r="797" spans="1:7" ht="15" hidden="1" x14ac:dyDescent="0.25">
      <c r="A797" s="45"/>
      <c r="B797" s="46" t="s">
        <v>590</v>
      </c>
      <c r="C797" s="158" t="s">
        <v>810</v>
      </c>
      <c r="D797" s="155"/>
      <c r="E797" s="40"/>
      <c r="F797" s="156"/>
      <c r="G797" s="157"/>
    </row>
    <row r="798" spans="1:7" ht="15" hidden="1" x14ac:dyDescent="0.25">
      <c r="A798" s="45"/>
      <c r="B798" s="46" t="s">
        <v>719</v>
      </c>
      <c r="C798" s="158" t="s">
        <v>810</v>
      </c>
      <c r="D798" s="155"/>
      <c r="E798" s="40"/>
      <c r="F798" s="156"/>
      <c r="G798" s="157"/>
    </row>
    <row r="799" spans="1:7" ht="15" hidden="1" x14ac:dyDescent="0.25">
      <c r="A799" s="43">
        <v>17</v>
      </c>
      <c r="B799" s="44" t="s">
        <v>916</v>
      </c>
      <c r="C799" s="159"/>
      <c r="D799" s="155"/>
      <c r="E799" s="156"/>
      <c r="F799" s="156"/>
      <c r="G799" s="157"/>
    </row>
    <row r="800" spans="1:7" ht="15" hidden="1" x14ac:dyDescent="0.25">
      <c r="A800" s="45"/>
      <c r="B800" s="46" t="s">
        <v>917</v>
      </c>
      <c r="C800" s="158" t="s">
        <v>918</v>
      </c>
      <c r="D800" s="155"/>
      <c r="E800" s="40"/>
      <c r="F800" s="156"/>
      <c r="G800" s="157"/>
    </row>
    <row r="801" spans="1:7" ht="15" hidden="1" x14ac:dyDescent="0.25">
      <c r="A801" s="45"/>
      <c r="B801" s="46" t="s">
        <v>919</v>
      </c>
      <c r="C801" s="158" t="s">
        <v>810</v>
      </c>
      <c r="D801" s="155"/>
      <c r="E801" s="40"/>
      <c r="F801" s="156"/>
      <c r="G801" s="157"/>
    </row>
    <row r="802" spans="1:7" ht="15" hidden="1" x14ac:dyDescent="0.25">
      <c r="A802" s="45"/>
      <c r="B802" s="46" t="s">
        <v>920</v>
      </c>
      <c r="C802" s="158" t="s">
        <v>810</v>
      </c>
      <c r="D802" s="155"/>
      <c r="E802" s="40"/>
      <c r="F802" s="156"/>
      <c r="G802" s="157"/>
    </row>
    <row r="803" spans="1:7" ht="15" hidden="1" x14ac:dyDescent="0.25">
      <c r="A803" s="45"/>
      <c r="B803" s="46" t="s">
        <v>921</v>
      </c>
      <c r="C803" s="158" t="s">
        <v>922</v>
      </c>
      <c r="D803" s="155"/>
      <c r="E803" s="40"/>
      <c r="F803" s="156"/>
      <c r="G803" s="157"/>
    </row>
    <row r="804" spans="1:7" ht="15" hidden="1" x14ac:dyDescent="0.25">
      <c r="A804" s="45"/>
      <c r="B804" s="46" t="s">
        <v>923</v>
      </c>
      <c r="C804" s="158" t="s">
        <v>924</v>
      </c>
      <c r="D804" s="155"/>
      <c r="E804" s="40"/>
      <c r="F804" s="156"/>
      <c r="G804" s="157"/>
    </row>
    <row r="805" spans="1:7" ht="15" hidden="1" x14ac:dyDescent="0.25">
      <c r="A805" s="45"/>
      <c r="B805" s="46" t="s">
        <v>925</v>
      </c>
      <c r="C805" s="160" t="s">
        <v>926</v>
      </c>
      <c r="D805" s="155"/>
      <c r="E805" s="40"/>
      <c r="F805" s="156"/>
      <c r="G805" s="157"/>
    </row>
    <row r="806" spans="1:7" ht="15" hidden="1" x14ac:dyDescent="0.25">
      <c r="A806" s="45"/>
      <c r="B806" s="46" t="s">
        <v>927</v>
      </c>
      <c r="C806" s="158" t="s">
        <v>810</v>
      </c>
      <c r="D806" s="155"/>
      <c r="E806" s="40"/>
      <c r="F806" s="156"/>
      <c r="G806" s="157"/>
    </row>
    <row r="807" spans="1:7" ht="15" hidden="1" x14ac:dyDescent="0.25">
      <c r="A807" s="45"/>
      <c r="B807" s="46" t="s">
        <v>928</v>
      </c>
      <c r="C807" s="158" t="s">
        <v>810</v>
      </c>
      <c r="D807" s="155"/>
      <c r="E807" s="40"/>
      <c r="F807" s="156"/>
      <c r="G807" s="157"/>
    </row>
    <row r="808" spans="1:7" ht="15" hidden="1" x14ac:dyDescent="0.25">
      <c r="A808" s="43">
        <v>18</v>
      </c>
      <c r="B808" s="44" t="s">
        <v>929</v>
      </c>
      <c r="C808" s="159"/>
      <c r="D808" s="155"/>
      <c r="E808" s="156"/>
      <c r="F808" s="156"/>
      <c r="G808" s="157"/>
    </row>
    <row r="809" spans="1:7" ht="15" hidden="1" x14ac:dyDescent="0.25">
      <c r="A809" s="45"/>
      <c r="B809" s="46" t="s">
        <v>930</v>
      </c>
      <c r="C809" s="158" t="s">
        <v>810</v>
      </c>
      <c r="D809" s="155"/>
      <c r="E809" s="40"/>
      <c r="F809" s="156"/>
      <c r="G809" s="157"/>
    </row>
    <row r="810" spans="1:7" ht="15" hidden="1" x14ac:dyDescent="0.25">
      <c r="A810" s="45"/>
      <c r="B810" s="46" t="s">
        <v>931</v>
      </c>
      <c r="C810" s="158" t="s">
        <v>810</v>
      </c>
      <c r="D810" s="155"/>
      <c r="E810" s="40"/>
      <c r="F810" s="156"/>
      <c r="G810" s="157"/>
    </row>
    <row r="811" spans="1:7" ht="15" hidden="1" x14ac:dyDescent="0.25">
      <c r="A811" s="45"/>
      <c r="B811" s="46" t="s">
        <v>932</v>
      </c>
      <c r="C811" s="158" t="s">
        <v>810</v>
      </c>
      <c r="D811" s="155"/>
      <c r="E811" s="40"/>
      <c r="F811" s="156"/>
      <c r="G811" s="157"/>
    </row>
    <row r="812" spans="1:7" ht="15" hidden="1" x14ac:dyDescent="0.25">
      <c r="A812" s="45"/>
      <c r="B812" s="46" t="s">
        <v>933</v>
      </c>
      <c r="C812" s="158" t="s">
        <v>810</v>
      </c>
      <c r="D812" s="155"/>
      <c r="E812" s="40"/>
      <c r="F812" s="156"/>
      <c r="G812" s="157"/>
    </row>
    <row r="813" spans="1:7" ht="15" hidden="1" x14ac:dyDescent="0.25">
      <c r="A813" s="45"/>
      <c r="B813" s="46" t="s">
        <v>934</v>
      </c>
      <c r="C813" s="158" t="s">
        <v>810</v>
      </c>
      <c r="D813" s="155"/>
      <c r="E813" s="40"/>
      <c r="F813" s="156"/>
      <c r="G813" s="157"/>
    </row>
    <row r="814" spans="1:7" ht="15" hidden="1" x14ac:dyDescent="0.25">
      <c r="A814" s="45"/>
      <c r="B814" s="46" t="s">
        <v>935</v>
      </c>
      <c r="C814" s="158" t="s">
        <v>810</v>
      </c>
      <c r="D814" s="155"/>
      <c r="E814" s="40"/>
      <c r="F814" s="156"/>
      <c r="G814" s="157"/>
    </row>
    <row r="815" spans="1:7" ht="15" hidden="1" x14ac:dyDescent="0.25">
      <c r="A815" s="43">
        <v>19</v>
      </c>
      <c r="B815" s="44" t="s">
        <v>936</v>
      </c>
      <c r="C815" s="159"/>
      <c r="D815" s="155"/>
      <c r="E815" s="156"/>
      <c r="F815" s="156"/>
      <c r="G815" s="157"/>
    </row>
    <row r="816" spans="1:7" ht="15" hidden="1" x14ac:dyDescent="0.25">
      <c r="A816" s="45"/>
      <c r="B816" s="46" t="s">
        <v>310</v>
      </c>
      <c r="C816" s="158" t="s">
        <v>836</v>
      </c>
      <c r="D816" s="155"/>
      <c r="E816" s="40"/>
      <c r="F816" s="156"/>
      <c r="G816" s="157"/>
    </row>
    <row r="817" spans="1:7" ht="15" hidden="1" x14ac:dyDescent="0.25">
      <c r="A817" s="45"/>
      <c r="B817" s="46" t="s">
        <v>312</v>
      </c>
      <c r="C817" s="158" t="s">
        <v>937</v>
      </c>
      <c r="D817" s="155"/>
      <c r="E817" s="40"/>
      <c r="F817" s="156"/>
      <c r="G817" s="157"/>
    </row>
    <row r="818" spans="1:7" ht="15" hidden="1" x14ac:dyDescent="0.25">
      <c r="A818" s="45"/>
      <c r="B818" s="46" t="s">
        <v>314</v>
      </c>
      <c r="C818" s="158" t="s">
        <v>938</v>
      </c>
      <c r="D818" s="155"/>
      <c r="E818" s="40"/>
      <c r="F818" s="156"/>
      <c r="G818" s="157"/>
    </row>
    <row r="819" spans="1:7" ht="15" hidden="1" x14ac:dyDescent="0.25">
      <c r="A819" s="45"/>
      <c r="B819" s="46" t="s">
        <v>315</v>
      </c>
      <c r="C819" s="158" t="s">
        <v>810</v>
      </c>
      <c r="D819" s="155"/>
      <c r="E819" s="40"/>
      <c r="F819" s="156"/>
      <c r="G819" s="157"/>
    </row>
    <row r="820" spans="1:7" ht="15" hidden="1" x14ac:dyDescent="0.25">
      <c r="A820" s="45"/>
      <c r="B820" s="46" t="s">
        <v>316</v>
      </c>
      <c r="C820" s="158" t="s">
        <v>939</v>
      </c>
      <c r="D820" s="155"/>
      <c r="E820" s="40"/>
      <c r="F820" s="156"/>
      <c r="G820" s="157"/>
    </row>
    <row r="821" spans="1:7" ht="15" hidden="1" x14ac:dyDescent="0.25">
      <c r="A821" s="45"/>
      <c r="B821" s="46" t="s">
        <v>940</v>
      </c>
      <c r="C821" s="158" t="s">
        <v>941</v>
      </c>
      <c r="D821" s="155"/>
      <c r="E821" s="40"/>
      <c r="F821" s="156"/>
      <c r="G821" s="157"/>
    </row>
    <row r="822" spans="1:7" ht="15" hidden="1" x14ac:dyDescent="0.25">
      <c r="A822" s="43">
        <v>20</v>
      </c>
      <c r="B822" s="44" t="s">
        <v>942</v>
      </c>
      <c r="C822" s="159"/>
      <c r="D822" s="155"/>
      <c r="E822" s="156"/>
      <c r="F822" s="156"/>
      <c r="G822" s="157"/>
    </row>
    <row r="823" spans="1:7" ht="15" hidden="1" x14ac:dyDescent="0.25">
      <c r="A823" s="45"/>
      <c r="B823" s="46" t="s">
        <v>943</v>
      </c>
      <c r="C823" s="158" t="s">
        <v>810</v>
      </c>
      <c r="D823" s="155"/>
      <c r="E823" s="40"/>
      <c r="F823" s="156"/>
      <c r="G823" s="157"/>
    </row>
    <row r="824" spans="1:7" ht="15" hidden="1" x14ac:dyDescent="0.25">
      <c r="A824" s="45"/>
      <c r="B824" s="46" t="s">
        <v>944</v>
      </c>
      <c r="C824" s="158" t="s">
        <v>840</v>
      </c>
      <c r="D824" s="155"/>
      <c r="E824" s="40"/>
      <c r="F824" s="156"/>
      <c r="G824" s="157"/>
    </row>
    <row r="825" spans="1:7" ht="15" hidden="1" x14ac:dyDescent="0.25">
      <c r="A825" s="45"/>
      <c r="B825" s="46" t="s">
        <v>945</v>
      </c>
      <c r="C825" s="158" t="s">
        <v>810</v>
      </c>
      <c r="D825" s="155"/>
      <c r="E825" s="40"/>
      <c r="F825" s="156"/>
      <c r="G825" s="157"/>
    </row>
    <row r="826" spans="1:7" ht="15" hidden="1" x14ac:dyDescent="0.25">
      <c r="A826" s="45"/>
      <c r="B826" s="46" t="s">
        <v>946</v>
      </c>
      <c r="C826" s="158" t="s">
        <v>810</v>
      </c>
      <c r="D826" s="155"/>
      <c r="E826" s="40"/>
      <c r="F826" s="156"/>
      <c r="G826" s="157"/>
    </row>
    <row r="827" spans="1:7" ht="15" hidden="1" x14ac:dyDescent="0.25">
      <c r="A827" s="45"/>
      <c r="B827" s="46" t="s">
        <v>947</v>
      </c>
      <c r="C827" s="158" t="s">
        <v>948</v>
      </c>
      <c r="D827" s="155"/>
      <c r="E827" s="40"/>
      <c r="F827" s="156"/>
      <c r="G827" s="157"/>
    </row>
    <row r="828" spans="1:7" ht="15" hidden="1" x14ac:dyDescent="0.25">
      <c r="A828" s="43">
        <v>21</v>
      </c>
      <c r="B828" s="44" t="s">
        <v>949</v>
      </c>
      <c r="C828" s="159"/>
      <c r="D828" s="155"/>
      <c r="E828" s="156"/>
      <c r="F828" s="156"/>
      <c r="G828" s="157"/>
    </row>
    <row r="829" spans="1:7" ht="30" hidden="1" x14ac:dyDescent="0.25">
      <c r="A829" s="45"/>
      <c r="B829" s="49" t="s">
        <v>950</v>
      </c>
      <c r="C829" s="158" t="s">
        <v>951</v>
      </c>
      <c r="D829" s="155"/>
      <c r="E829" s="40"/>
      <c r="F829" s="156"/>
      <c r="G829" s="157"/>
    </row>
    <row r="830" spans="1:7" ht="30" hidden="1" x14ac:dyDescent="0.25">
      <c r="A830" s="45"/>
      <c r="B830" s="49" t="s">
        <v>952</v>
      </c>
      <c r="C830" s="158" t="s">
        <v>951</v>
      </c>
      <c r="D830" s="155"/>
      <c r="E830" s="40"/>
      <c r="F830" s="156"/>
      <c r="G830" s="157"/>
    </row>
    <row r="831" spans="1:7" ht="30" hidden="1" x14ac:dyDescent="0.25">
      <c r="A831" s="45"/>
      <c r="B831" s="49" t="s">
        <v>953</v>
      </c>
      <c r="C831" s="158" t="s">
        <v>951</v>
      </c>
      <c r="D831" s="155"/>
      <c r="E831" s="40"/>
      <c r="F831" s="156"/>
      <c r="G831" s="157"/>
    </row>
    <row r="832" spans="1:7" ht="30" hidden="1" x14ac:dyDescent="0.25">
      <c r="A832" s="45"/>
      <c r="B832" s="49" t="s">
        <v>954</v>
      </c>
      <c r="C832" s="158" t="s">
        <v>951</v>
      </c>
      <c r="D832" s="155"/>
      <c r="E832" s="40"/>
      <c r="F832" s="156"/>
      <c r="G832" s="157"/>
    </row>
    <row r="833" spans="1:7" s="560" customFormat="1" ht="45" x14ac:dyDescent="0.2">
      <c r="A833" s="151" t="s">
        <v>955</v>
      </c>
      <c r="B833" s="151" t="s">
        <v>1807</v>
      </c>
      <c r="C833" s="555" t="s">
        <v>3561</v>
      </c>
      <c r="D833" s="555" t="s">
        <v>3562</v>
      </c>
      <c r="E833" s="555" t="s">
        <v>3563</v>
      </c>
      <c r="F833" s="164">
        <f>SUM(F834,F842,F856,F869,F880,F890,F900,F909,F915,F923,F930)</f>
        <v>16807</v>
      </c>
      <c r="G833" s="151"/>
    </row>
    <row r="834" spans="1:7" hidden="1" x14ac:dyDescent="0.2">
      <c r="A834" s="57">
        <v>1</v>
      </c>
      <c r="B834" s="42" t="s">
        <v>996</v>
      </c>
      <c r="C834" s="59"/>
      <c r="D834" s="59"/>
      <c r="E834" s="59"/>
      <c r="F834" s="61">
        <f>SUM(F835:F841)</f>
        <v>2000</v>
      </c>
      <c r="G834" s="59"/>
    </row>
    <row r="835" spans="1:7" ht="30" hidden="1" x14ac:dyDescent="0.25">
      <c r="A835" s="40"/>
      <c r="B835" s="31" t="s">
        <v>997</v>
      </c>
      <c r="C835" s="63" t="s">
        <v>1808</v>
      </c>
      <c r="D835" s="63" t="s">
        <v>1129</v>
      </c>
      <c r="E835" s="63" t="s">
        <v>1130</v>
      </c>
      <c r="F835" s="64">
        <v>400</v>
      </c>
      <c r="G835" s="62"/>
    </row>
    <row r="836" spans="1:7" ht="30" hidden="1" x14ac:dyDescent="0.25">
      <c r="A836" s="40"/>
      <c r="B836" s="31" t="s">
        <v>998</v>
      </c>
      <c r="C836" s="63" t="s">
        <v>1809</v>
      </c>
      <c r="D836" s="63" t="s">
        <v>1389</v>
      </c>
      <c r="E836" s="63" t="s">
        <v>1149</v>
      </c>
      <c r="F836" s="64">
        <v>300</v>
      </c>
      <c r="G836" s="62"/>
    </row>
    <row r="837" spans="1:7" ht="30" hidden="1" x14ac:dyDescent="0.25">
      <c r="A837" s="40"/>
      <c r="B837" s="31"/>
      <c r="C837" s="63" t="s">
        <v>1055</v>
      </c>
      <c r="D837" s="63" t="s">
        <v>1810</v>
      </c>
      <c r="E837" s="63" t="s">
        <v>1149</v>
      </c>
      <c r="F837" s="64">
        <v>400</v>
      </c>
      <c r="G837" s="62"/>
    </row>
    <row r="838" spans="1:7" ht="30" hidden="1" x14ac:dyDescent="0.25">
      <c r="A838" s="40"/>
      <c r="B838" s="31" t="s">
        <v>999</v>
      </c>
      <c r="C838" s="63" t="s">
        <v>1811</v>
      </c>
      <c r="D838" s="63" t="s">
        <v>1812</v>
      </c>
      <c r="E838" s="63" t="s">
        <v>1130</v>
      </c>
      <c r="F838" s="64">
        <v>200</v>
      </c>
      <c r="G838" s="62"/>
    </row>
    <row r="839" spans="1:7" ht="30" hidden="1" x14ac:dyDescent="0.25">
      <c r="A839" s="40"/>
      <c r="B839" s="31" t="s">
        <v>1001</v>
      </c>
      <c r="C839" s="63" t="s">
        <v>1813</v>
      </c>
      <c r="D839" s="622" t="s">
        <v>1136</v>
      </c>
      <c r="E839" s="63" t="s">
        <v>1130</v>
      </c>
      <c r="F839" s="64">
        <v>200</v>
      </c>
      <c r="G839" s="62"/>
    </row>
    <row r="840" spans="1:7" ht="30" hidden="1" x14ac:dyDescent="0.25">
      <c r="A840" s="40"/>
      <c r="B840" s="31" t="s">
        <v>1002</v>
      </c>
      <c r="C840" s="63" t="s">
        <v>1813</v>
      </c>
      <c r="D840" s="622"/>
      <c r="E840" s="63" t="s">
        <v>1130</v>
      </c>
      <c r="F840" s="64">
        <v>300</v>
      </c>
      <c r="G840" s="62"/>
    </row>
    <row r="841" spans="1:7" ht="30" hidden="1" x14ac:dyDescent="0.25">
      <c r="A841" s="40"/>
      <c r="B841" s="31" t="s">
        <v>1003</v>
      </c>
      <c r="C841" s="63" t="s">
        <v>1814</v>
      </c>
      <c r="D841" s="63" t="s">
        <v>515</v>
      </c>
      <c r="E841" s="63" t="s">
        <v>1815</v>
      </c>
      <c r="F841" s="64">
        <v>200</v>
      </c>
      <c r="G841" s="62"/>
    </row>
    <row r="842" spans="1:7" hidden="1" x14ac:dyDescent="0.2">
      <c r="A842" s="59">
        <v>2</v>
      </c>
      <c r="B842" s="60" t="s">
        <v>1004</v>
      </c>
      <c r="C842" s="59"/>
      <c r="D842" s="59"/>
      <c r="E842" s="59"/>
      <c r="F842" s="61">
        <f>SUM(F843:F855)</f>
        <v>1100</v>
      </c>
      <c r="G842" s="59"/>
    </row>
    <row r="843" spans="1:7" ht="30" hidden="1" x14ac:dyDescent="0.25">
      <c r="A843" s="62"/>
      <c r="B843" s="63" t="s">
        <v>1005</v>
      </c>
      <c r="C843" s="63" t="s">
        <v>1816</v>
      </c>
      <c r="D843" s="63" t="s">
        <v>524</v>
      </c>
      <c r="E843" s="63" t="s">
        <v>1363</v>
      </c>
      <c r="F843" s="64">
        <v>40</v>
      </c>
      <c r="G843" s="62"/>
    </row>
    <row r="844" spans="1:7" ht="30" hidden="1" x14ac:dyDescent="0.25">
      <c r="A844" s="62"/>
      <c r="B844" s="63" t="s">
        <v>1006</v>
      </c>
      <c r="C844" s="63" t="s">
        <v>1817</v>
      </c>
      <c r="D844" s="63" t="s">
        <v>1818</v>
      </c>
      <c r="E844" s="63" t="s">
        <v>1363</v>
      </c>
      <c r="F844" s="64">
        <v>250</v>
      </c>
      <c r="G844" s="62"/>
    </row>
    <row r="845" spans="1:7" ht="30" hidden="1" x14ac:dyDescent="0.25">
      <c r="A845" s="62"/>
      <c r="B845" s="63" t="s">
        <v>1007</v>
      </c>
      <c r="C845" s="63" t="s">
        <v>524</v>
      </c>
      <c r="D845" s="63" t="s">
        <v>524</v>
      </c>
      <c r="E845" s="63" t="s">
        <v>1363</v>
      </c>
      <c r="F845" s="64">
        <v>40</v>
      </c>
      <c r="G845" s="62"/>
    </row>
    <row r="846" spans="1:7" ht="30" hidden="1" x14ac:dyDescent="0.25">
      <c r="A846" s="62"/>
      <c r="B846" s="63" t="s">
        <v>1008</v>
      </c>
      <c r="C846" s="63" t="s">
        <v>1819</v>
      </c>
      <c r="D846" s="63" t="s">
        <v>1820</v>
      </c>
      <c r="E846" s="63" t="s">
        <v>1363</v>
      </c>
      <c r="F846" s="64">
        <v>200</v>
      </c>
      <c r="G846" s="62"/>
    </row>
    <row r="847" spans="1:7" ht="30" hidden="1" x14ac:dyDescent="0.25">
      <c r="A847" s="62"/>
      <c r="B847" s="63" t="s">
        <v>1009</v>
      </c>
      <c r="C847" s="63" t="s">
        <v>628</v>
      </c>
      <c r="D847" s="63" t="s">
        <v>1821</v>
      </c>
      <c r="E847" s="63" t="s">
        <v>1363</v>
      </c>
      <c r="F847" s="64">
        <v>100</v>
      </c>
      <c r="G847" s="62"/>
    </row>
    <row r="848" spans="1:7" ht="30" hidden="1" x14ac:dyDescent="0.25">
      <c r="A848" s="62"/>
      <c r="B848" s="63" t="s">
        <v>1010</v>
      </c>
      <c r="C848" s="63" t="s">
        <v>524</v>
      </c>
      <c r="D848" s="63" t="s">
        <v>524</v>
      </c>
      <c r="E848" s="63" t="s">
        <v>1363</v>
      </c>
      <c r="F848" s="64">
        <v>40</v>
      </c>
      <c r="G848" s="62"/>
    </row>
    <row r="849" spans="1:7" ht="30" hidden="1" x14ac:dyDescent="0.25">
      <c r="A849" s="62"/>
      <c r="B849" s="63" t="s">
        <v>1011</v>
      </c>
      <c r="C849" s="63" t="s">
        <v>524</v>
      </c>
      <c r="D849" s="63" t="s">
        <v>1206</v>
      </c>
      <c r="E849" s="63" t="s">
        <v>1363</v>
      </c>
      <c r="F849" s="64">
        <v>50</v>
      </c>
      <c r="G849" s="62"/>
    </row>
    <row r="850" spans="1:7" ht="30" hidden="1" x14ac:dyDescent="0.25">
      <c r="A850" s="62"/>
      <c r="B850" s="63" t="s">
        <v>1012</v>
      </c>
      <c r="C850" s="63" t="s">
        <v>524</v>
      </c>
      <c r="D850" s="63" t="s">
        <v>524</v>
      </c>
      <c r="E850" s="63" t="s">
        <v>1363</v>
      </c>
      <c r="F850" s="64">
        <v>60</v>
      </c>
      <c r="G850" s="62"/>
    </row>
    <row r="851" spans="1:7" ht="30" hidden="1" x14ac:dyDescent="0.25">
      <c r="A851" s="62"/>
      <c r="B851" s="63" t="s">
        <v>1013</v>
      </c>
      <c r="C851" s="63" t="s">
        <v>629</v>
      </c>
      <c r="D851" s="63" t="s">
        <v>1821</v>
      </c>
      <c r="E851" s="63" t="s">
        <v>1363</v>
      </c>
      <c r="F851" s="64">
        <v>100</v>
      </c>
      <c r="G851" s="62"/>
    </row>
    <row r="852" spans="1:7" ht="30" hidden="1" x14ac:dyDescent="0.25">
      <c r="A852" s="62"/>
      <c r="B852" s="63" t="s">
        <v>1014</v>
      </c>
      <c r="C852" s="63" t="s">
        <v>524</v>
      </c>
      <c r="D852" s="63" t="s">
        <v>524</v>
      </c>
      <c r="E852" s="63" t="s">
        <v>1363</v>
      </c>
      <c r="F852" s="64">
        <v>40</v>
      </c>
      <c r="G852" s="62"/>
    </row>
    <row r="853" spans="1:7" ht="30" hidden="1" x14ac:dyDescent="0.25">
      <c r="A853" s="62"/>
      <c r="B853" s="63" t="s">
        <v>1015</v>
      </c>
      <c r="C853" s="63" t="s">
        <v>524</v>
      </c>
      <c r="D853" s="63" t="s">
        <v>524</v>
      </c>
      <c r="E853" s="63" t="s">
        <v>1363</v>
      </c>
      <c r="F853" s="64">
        <v>20</v>
      </c>
      <c r="G853" s="62"/>
    </row>
    <row r="854" spans="1:7" ht="30" hidden="1" x14ac:dyDescent="0.25">
      <c r="A854" s="62"/>
      <c r="B854" s="63" t="s">
        <v>1016</v>
      </c>
      <c r="C854" s="63" t="s">
        <v>524</v>
      </c>
      <c r="D854" s="63" t="s">
        <v>524</v>
      </c>
      <c r="E854" s="63" t="s">
        <v>1363</v>
      </c>
      <c r="F854" s="64">
        <v>100</v>
      </c>
      <c r="G854" s="62"/>
    </row>
    <row r="855" spans="1:7" ht="30" hidden="1" x14ac:dyDescent="0.25">
      <c r="A855" s="62"/>
      <c r="B855" s="63" t="s">
        <v>1017</v>
      </c>
      <c r="C855" s="63" t="s">
        <v>524</v>
      </c>
      <c r="D855" s="63" t="s">
        <v>524</v>
      </c>
      <c r="E855" s="63" t="s">
        <v>1363</v>
      </c>
      <c r="F855" s="64">
        <v>60</v>
      </c>
      <c r="G855" s="62"/>
    </row>
    <row r="856" spans="1:7" hidden="1" x14ac:dyDescent="0.2">
      <c r="A856" s="68">
        <v>3</v>
      </c>
      <c r="B856" s="69" t="s">
        <v>1018</v>
      </c>
      <c r="C856" s="68"/>
      <c r="D856" s="68"/>
      <c r="E856" s="68"/>
      <c r="F856" s="70">
        <f>SUM(F857:F868)</f>
        <v>2330</v>
      </c>
      <c r="G856" s="68"/>
    </row>
    <row r="857" spans="1:7" ht="30" hidden="1" x14ac:dyDescent="0.25">
      <c r="A857" s="62"/>
      <c r="B857" s="63" t="s">
        <v>1019</v>
      </c>
      <c r="C857" s="66" t="s">
        <v>1822</v>
      </c>
      <c r="D857" s="66" t="s">
        <v>1823</v>
      </c>
      <c r="E857" s="66" t="s">
        <v>1130</v>
      </c>
      <c r="F857" s="67">
        <v>1000</v>
      </c>
      <c r="G857" s="65"/>
    </row>
    <row r="858" spans="1:7" ht="30" hidden="1" x14ac:dyDescent="0.25">
      <c r="A858" s="62"/>
      <c r="B858" s="63" t="s">
        <v>1020</v>
      </c>
      <c r="C858" s="66" t="s">
        <v>1021</v>
      </c>
      <c r="D858" s="66" t="s">
        <v>1824</v>
      </c>
      <c r="E858" s="66" t="s">
        <v>1825</v>
      </c>
      <c r="F858" s="67">
        <v>200</v>
      </c>
      <c r="G858" s="65"/>
    </row>
    <row r="859" spans="1:7" ht="30" hidden="1" x14ac:dyDescent="0.25">
      <c r="A859" s="62"/>
      <c r="B859" s="63" t="s">
        <v>1022</v>
      </c>
      <c r="C859" s="66" t="s">
        <v>1023</v>
      </c>
      <c r="D859" s="66" t="s">
        <v>515</v>
      </c>
      <c r="E859" s="66" t="s">
        <v>1149</v>
      </c>
      <c r="F859" s="67">
        <v>50</v>
      </c>
      <c r="G859" s="65"/>
    </row>
    <row r="860" spans="1:7" ht="30" hidden="1" x14ac:dyDescent="0.25">
      <c r="A860" s="62"/>
      <c r="B860" s="63" t="s">
        <v>1024</v>
      </c>
      <c r="C860" s="66" t="s">
        <v>1023</v>
      </c>
      <c r="D860" s="66" t="s">
        <v>515</v>
      </c>
      <c r="E860" s="66" t="s">
        <v>1149</v>
      </c>
      <c r="F860" s="67">
        <v>30</v>
      </c>
      <c r="G860" s="65"/>
    </row>
    <row r="861" spans="1:7" ht="30" hidden="1" x14ac:dyDescent="0.25">
      <c r="A861" s="62"/>
      <c r="B861" s="63" t="s">
        <v>1025</v>
      </c>
      <c r="C861" s="66" t="s">
        <v>1026</v>
      </c>
      <c r="D861" s="66" t="s">
        <v>515</v>
      </c>
      <c r="E861" s="66" t="s">
        <v>1149</v>
      </c>
      <c r="F861" s="67">
        <v>50</v>
      </c>
      <c r="G861" s="65"/>
    </row>
    <row r="862" spans="1:7" ht="30" hidden="1" x14ac:dyDescent="0.25">
      <c r="A862" s="62"/>
      <c r="B862" s="63" t="s">
        <v>1027</v>
      </c>
      <c r="C862" s="66" t="s">
        <v>1028</v>
      </c>
      <c r="D862" s="66" t="s">
        <v>515</v>
      </c>
      <c r="E862" s="66" t="s">
        <v>1825</v>
      </c>
      <c r="F862" s="67">
        <v>100</v>
      </c>
      <c r="G862" s="65"/>
    </row>
    <row r="863" spans="1:7" ht="30" hidden="1" x14ac:dyDescent="0.25">
      <c r="A863" s="62"/>
      <c r="B863" s="63" t="s">
        <v>1029</v>
      </c>
      <c r="C863" s="66" t="s">
        <v>273</v>
      </c>
      <c r="D863" s="66" t="s">
        <v>515</v>
      </c>
      <c r="E863" s="66" t="s">
        <v>1825</v>
      </c>
      <c r="F863" s="67">
        <v>50</v>
      </c>
      <c r="G863" s="65"/>
    </row>
    <row r="864" spans="1:7" ht="30" hidden="1" x14ac:dyDescent="0.25">
      <c r="A864" s="62"/>
      <c r="B864" s="63" t="s">
        <v>1030</v>
      </c>
      <c r="C864" s="66" t="s">
        <v>1023</v>
      </c>
      <c r="D864" s="66" t="s">
        <v>515</v>
      </c>
      <c r="E864" s="66" t="s">
        <v>1149</v>
      </c>
      <c r="F864" s="67">
        <v>100</v>
      </c>
      <c r="G864" s="65"/>
    </row>
    <row r="865" spans="1:7" ht="30" hidden="1" x14ac:dyDescent="0.25">
      <c r="A865" s="62"/>
      <c r="B865" s="63" t="s">
        <v>1031</v>
      </c>
      <c r="C865" s="66" t="s">
        <v>1826</v>
      </c>
      <c r="D865" s="66" t="s">
        <v>1217</v>
      </c>
      <c r="E865" s="66" t="s">
        <v>1825</v>
      </c>
      <c r="F865" s="67">
        <v>100</v>
      </c>
      <c r="G865" s="65"/>
    </row>
    <row r="866" spans="1:7" ht="30" hidden="1" x14ac:dyDescent="0.25">
      <c r="A866" s="62"/>
      <c r="B866" s="63" t="s">
        <v>1032</v>
      </c>
      <c r="C866" s="66" t="s">
        <v>1827</v>
      </c>
      <c r="D866" s="66" t="s">
        <v>1828</v>
      </c>
      <c r="E866" s="66" t="s">
        <v>1130</v>
      </c>
      <c r="F866" s="67">
        <v>200</v>
      </c>
      <c r="G866" s="65"/>
    </row>
    <row r="867" spans="1:7" ht="30" hidden="1" x14ac:dyDescent="0.25">
      <c r="A867" s="62"/>
      <c r="B867" s="63" t="s">
        <v>1033</v>
      </c>
      <c r="C867" s="66" t="s">
        <v>1034</v>
      </c>
      <c r="D867" s="66" t="s">
        <v>515</v>
      </c>
      <c r="E867" s="66" t="s">
        <v>1149</v>
      </c>
      <c r="F867" s="67">
        <v>100</v>
      </c>
      <c r="G867" s="65"/>
    </row>
    <row r="868" spans="1:7" ht="30" hidden="1" x14ac:dyDescent="0.25">
      <c r="A868" s="62"/>
      <c r="B868" s="63" t="s">
        <v>1035</v>
      </c>
      <c r="C868" s="66" t="s">
        <v>1036</v>
      </c>
      <c r="D868" s="66" t="s">
        <v>1829</v>
      </c>
      <c r="E868" s="66" t="s">
        <v>1130</v>
      </c>
      <c r="F868" s="67">
        <v>350</v>
      </c>
      <c r="G868" s="65"/>
    </row>
    <row r="869" spans="1:7" hidden="1" x14ac:dyDescent="0.2">
      <c r="A869" s="59">
        <v>4</v>
      </c>
      <c r="B869" s="60" t="s">
        <v>1037</v>
      </c>
      <c r="C869" s="59"/>
      <c r="D869" s="59"/>
      <c r="E869" s="59"/>
      <c r="F869" s="61">
        <f>F870+F871+F872+F873+F874+F875+F878</f>
        <v>1445</v>
      </c>
      <c r="G869" s="59"/>
    </row>
    <row r="870" spans="1:7" ht="30" hidden="1" x14ac:dyDescent="0.25">
      <c r="A870" s="62"/>
      <c r="B870" s="63" t="s">
        <v>1038</v>
      </c>
      <c r="C870" s="63" t="s">
        <v>1152</v>
      </c>
      <c r="D870" s="63" t="s">
        <v>1148</v>
      </c>
      <c r="E870" s="63" t="s">
        <v>1149</v>
      </c>
      <c r="F870" s="64">
        <v>10</v>
      </c>
      <c r="G870" s="62"/>
    </row>
    <row r="871" spans="1:7" ht="30" hidden="1" x14ac:dyDescent="0.25">
      <c r="A871" s="62"/>
      <c r="B871" s="63" t="s">
        <v>1039</v>
      </c>
      <c r="C871" s="63" t="s">
        <v>1153</v>
      </c>
      <c r="D871" s="63" t="s">
        <v>1148</v>
      </c>
      <c r="E871" s="63" t="s">
        <v>1149</v>
      </c>
      <c r="F871" s="64">
        <v>20</v>
      </c>
      <c r="G871" s="62"/>
    </row>
    <row r="872" spans="1:7" ht="30" hidden="1" x14ac:dyDescent="0.25">
      <c r="A872" s="66"/>
      <c r="B872" s="66" t="s">
        <v>1040</v>
      </c>
      <c r="C872" s="63" t="s">
        <v>1830</v>
      </c>
      <c r="D872" s="63" t="s">
        <v>1151</v>
      </c>
      <c r="E872" s="63" t="s">
        <v>1130</v>
      </c>
      <c r="F872" s="64">
        <v>25</v>
      </c>
      <c r="G872" s="62"/>
    </row>
    <row r="873" spans="1:7" ht="30" hidden="1" x14ac:dyDescent="0.25">
      <c r="A873" s="66"/>
      <c r="B873" s="66"/>
      <c r="C873" s="63" t="s">
        <v>1155</v>
      </c>
      <c r="D873" s="63" t="s">
        <v>1148</v>
      </c>
      <c r="E873" s="63" t="s">
        <v>1149</v>
      </c>
      <c r="F873" s="64">
        <v>30</v>
      </c>
      <c r="G873" s="62"/>
    </row>
    <row r="874" spans="1:7" ht="30" hidden="1" x14ac:dyDescent="0.25">
      <c r="A874" s="62"/>
      <c r="B874" s="63" t="s">
        <v>1041</v>
      </c>
      <c r="C874" s="63" t="s">
        <v>1831</v>
      </c>
      <c r="D874" s="63" t="s">
        <v>1206</v>
      </c>
      <c r="E874" s="63" t="s">
        <v>1149</v>
      </c>
      <c r="F874" s="64">
        <v>60</v>
      </c>
      <c r="G874" s="62"/>
    </row>
    <row r="875" spans="1:7" ht="15" hidden="1" x14ac:dyDescent="0.25">
      <c r="A875" s="62"/>
      <c r="B875" s="63" t="s">
        <v>1042</v>
      </c>
      <c r="C875" s="620" t="s">
        <v>1832</v>
      </c>
      <c r="D875" s="622" t="s">
        <v>1833</v>
      </c>
      <c r="E875" s="622" t="s">
        <v>1834</v>
      </c>
      <c r="F875" s="623">
        <v>500</v>
      </c>
      <c r="G875" s="62"/>
    </row>
    <row r="876" spans="1:7" ht="15" hidden="1" x14ac:dyDescent="0.25">
      <c r="A876" s="62"/>
      <c r="B876" s="63" t="s">
        <v>1043</v>
      </c>
      <c r="C876" s="620"/>
      <c r="D876" s="622"/>
      <c r="E876" s="622"/>
      <c r="F876" s="623"/>
      <c r="G876" s="62"/>
    </row>
    <row r="877" spans="1:7" ht="15" hidden="1" x14ac:dyDescent="0.25">
      <c r="A877" s="62"/>
      <c r="B877" s="63" t="s">
        <v>1044</v>
      </c>
      <c r="C877" s="620"/>
      <c r="D877" s="622"/>
      <c r="E877" s="622"/>
      <c r="F877" s="623"/>
      <c r="G877" s="62"/>
    </row>
    <row r="878" spans="1:7" ht="15" hidden="1" x14ac:dyDescent="0.25">
      <c r="A878" s="63"/>
      <c r="B878" s="63" t="s">
        <v>1045</v>
      </c>
      <c r="C878" s="620" t="s">
        <v>1835</v>
      </c>
      <c r="D878" s="622" t="s">
        <v>1833</v>
      </c>
      <c r="E878" s="622" t="s">
        <v>1130</v>
      </c>
      <c r="F878" s="623">
        <v>800</v>
      </c>
      <c r="G878" s="63"/>
    </row>
    <row r="879" spans="1:7" ht="15" hidden="1" x14ac:dyDescent="0.25">
      <c r="A879" s="62"/>
      <c r="B879" s="63" t="s">
        <v>1046</v>
      </c>
      <c r="C879" s="620"/>
      <c r="D879" s="622"/>
      <c r="E879" s="622"/>
      <c r="F879" s="623"/>
      <c r="G879" s="62"/>
    </row>
    <row r="880" spans="1:7" hidden="1" x14ac:dyDescent="0.2">
      <c r="A880" s="59">
        <v>5</v>
      </c>
      <c r="B880" s="60" t="s">
        <v>1047</v>
      </c>
      <c r="C880" s="60"/>
      <c r="D880" s="60"/>
      <c r="E880" s="60"/>
      <c r="F880" s="61">
        <v>1525</v>
      </c>
      <c r="G880" s="59"/>
    </row>
    <row r="881" spans="1:7" ht="30" hidden="1" x14ac:dyDescent="0.25">
      <c r="A881" s="62"/>
      <c r="B881" s="63" t="s">
        <v>1048</v>
      </c>
      <c r="C881" s="63" t="s">
        <v>1836</v>
      </c>
      <c r="D881" s="63" t="s">
        <v>1217</v>
      </c>
      <c r="E881" s="63" t="s">
        <v>1162</v>
      </c>
      <c r="F881" s="64">
        <v>40</v>
      </c>
      <c r="G881" s="62"/>
    </row>
    <row r="882" spans="1:7" ht="30" hidden="1" x14ac:dyDescent="0.25">
      <c r="A882" s="62"/>
      <c r="B882" s="63" t="s">
        <v>1049</v>
      </c>
      <c r="C882" s="63" t="s">
        <v>1836</v>
      </c>
      <c r="D882" s="63" t="s">
        <v>1163</v>
      </c>
      <c r="E882" s="63" t="s">
        <v>1162</v>
      </c>
      <c r="F882" s="64">
        <v>20</v>
      </c>
      <c r="G882" s="62"/>
    </row>
    <row r="883" spans="1:7" ht="30" hidden="1" x14ac:dyDescent="0.25">
      <c r="A883" s="62"/>
      <c r="B883" s="63" t="s">
        <v>1050</v>
      </c>
      <c r="C883" s="63" t="s">
        <v>1837</v>
      </c>
      <c r="D883" s="63" t="s">
        <v>1838</v>
      </c>
      <c r="E883" s="63" t="s">
        <v>1162</v>
      </c>
      <c r="F883" s="64">
        <v>500</v>
      </c>
      <c r="G883" s="62"/>
    </row>
    <row r="884" spans="1:7" ht="30" hidden="1" x14ac:dyDescent="0.25">
      <c r="A884" s="62"/>
      <c r="B884" s="63" t="s">
        <v>1051</v>
      </c>
      <c r="C884" s="62" t="s">
        <v>1836</v>
      </c>
      <c r="D884" s="62" t="s">
        <v>1217</v>
      </c>
      <c r="E884" s="63" t="s">
        <v>1162</v>
      </c>
      <c r="F884" s="64">
        <v>100</v>
      </c>
      <c r="G884" s="62"/>
    </row>
    <row r="885" spans="1:7" ht="30" hidden="1" x14ac:dyDescent="0.2">
      <c r="A885" s="65"/>
      <c r="B885" s="66" t="s">
        <v>1052</v>
      </c>
      <c r="C885" s="73" t="s">
        <v>1839</v>
      </c>
      <c r="D885" s="73" t="s">
        <v>1389</v>
      </c>
      <c r="E885" s="73" t="s">
        <v>1162</v>
      </c>
      <c r="F885" s="67">
        <v>300</v>
      </c>
      <c r="G885" s="65"/>
    </row>
    <row r="886" spans="1:7" ht="30" hidden="1" x14ac:dyDescent="0.25">
      <c r="A886" s="157"/>
      <c r="B886" s="157" t="s">
        <v>1053</v>
      </c>
      <c r="C886" s="73" t="s">
        <v>1840</v>
      </c>
      <c r="D886" s="73" t="s">
        <v>1190</v>
      </c>
      <c r="E886" s="73" t="s">
        <v>1841</v>
      </c>
      <c r="F886" s="67">
        <v>500</v>
      </c>
      <c r="G886" s="65"/>
    </row>
    <row r="887" spans="1:7" ht="30" hidden="1" x14ac:dyDescent="0.25">
      <c r="A887" s="157"/>
      <c r="B887" s="157" t="s">
        <v>1054</v>
      </c>
      <c r="C887" s="73" t="s">
        <v>1842</v>
      </c>
      <c r="D887" s="73" t="s">
        <v>1843</v>
      </c>
      <c r="E887" s="73" t="s">
        <v>1162</v>
      </c>
      <c r="F887" s="67">
        <v>35</v>
      </c>
      <c r="G887" s="65"/>
    </row>
    <row r="888" spans="1:7" ht="30" hidden="1" x14ac:dyDescent="0.2">
      <c r="A888" s="65"/>
      <c r="B888" s="66" t="s">
        <v>1056</v>
      </c>
      <c r="C888" s="73" t="s">
        <v>1844</v>
      </c>
      <c r="D888" s="73" t="s">
        <v>1843</v>
      </c>
      <c r="E888" s="73" t="s">
        <v>1162</v>
      </c>
      <c r="F888" s="67">
        <v>30</v>
      </c>
      <c r="G888" s="65"/>
    </row>
    <row r="889" spans="1:7" ht="15" hidden="1" x14ac:dyDescent="0.25">
      <c r="A889" s="157"/>
      <c r="B889" s="157" t="s">
        <v>1057</v>
      </c>
      <c r="C889" s="73" t="s">
        <v>1840</v>
      </c>
      <c r="D889" s="73"/>
      <c r="E889" s="73"/>
      <c r="F889" s="67"/>
      <c r="G889" s="65"/>
    </row>
    <row r="890" spans="1:7" hidden="1" x14ac:dyDescent="0.2">
      <c r="A890" s="56">
        <v>6</v>
      </c>
      <c r="B890" s="150" t="s">
        <v>1058</v>
      </c>
      <c r="C890" s="152"/>
      <c r="D890" s="152"/>
      <c r="E890" s="152"/>
      <c r="F890" s="70">
        <v>2580</v>
      </c>
      <c r="G890" s="68"/>
    </row>
    <row r="891" spans="1:7" ht="30" hidden="1" x14ac:dyDescent="0.2">
      <c r="A891" s="65"/>
      <c r="B891" s="66" t="s">
        <v>1059</v>
      </c>
      <c r="C891" s="73" t="s">
        <v>592</v>
      </c>
      <c r="D891" s="73" t="s">
        <v>1845</v>
      </c>
      <c r="E891" s="73" t="s">
        <v>1846</v>
      </c>
      <c r="F891" s="67">
        <v>600</v>
      </c>
      <c r="G891" s="65"/>
    </row>
    <row r="892" spans="1:7" ht="30" hidden="1" x14ac:dyDescent="0.25">
      <c r="A892" s="157"/>
      <c r="B892" s="157" t="s">
        <v>1060</v>
      </c>
      <c r="C892" s="73" t="s">
        <v>1836</v>
      </c>
      <c r="D892" s="73" t="s">
        <v>1847</v>
      </c>
      <c r="E892" s="73" t="s">
        <v>1730</v>
      </c>
      <c r="F892" s="67">
        <v>450</v>
      </c>
      <c r="G892" s="65"/>
    </row>
    <row r="893" spans="1:7" ht="30" hidden="1" x14ac:dyDescent="0.25">
      <c r="A893" s="157"/>
      <c r="B893" s="157" t="s">
        <v>1061</v>
      </c>
      <c r="C893" s="73" t="s">
        <v>1836</v>
      </c>
      <c r="D893" s="73" t="s">
        <v>1847</v>
      </c>
      <c r="E893" s="73" t="s">
        <v>1730</v>
      </c>
      <c r="F893" s="67">
        <v>350</v>
      </c>
      <c r="G893" s="65"/>
    </row>
    <row r="894" spans="1:7" ht="30" hidden="1" x14ac:dyDescent="0.2">
      <c r="A894" s="65"/>
      <c r="B894" s="66" t="s">
        <v>1062</v>
      </c>
      <c r="C894" s="73" t="s">
        <v>591</v>
      </c>
      <c r="D894" s="73" t="s">
        <v>1845</v>
      </c>
      <c r="E894" s="73" t="s">
        <v>1730</v>
      </c>
      <c r="F894" s="67">
        <v>400</v>
      </c>
      <c r="G894" s="65"/>
    </row>
    <row r="895" spans="1:7" ht="30" hidden="1" x14ac:dyDescent="0.2">
      <c r="A895" s="65"/>
      <c r="B895" s="66" t="s">
        <v>1064</v>
      </c>
      <c r="C895" s="73" t="s">
        <v>1848</v>
      </c>
      <c r="D895" s="73" t="s">
        <v>1849</v>
      </c>
      <c r="E895" s="73" t="s">
        <v>1730</v>
      </c>
      <c r="F895" s="67">
        <v>100</v>
      </c>
      <c r="G895" s="65"/>
    </row>
    <row r="896" spans="1:7" ht="30" hidden="1" x14ac:dyDescent="0.2">
      <c r="A896" s="65"/>
      <c r="B896" s="66" t="s">
        <v>1065</v>
      </c>
      <c r="C896" s="73" t="s">
        <v>1848</v>
      </c>
      <c r="D896" s="73" t="s">
        <v>1849</v>
      </c>
      <c r="E896" s="73" t="s">
        <v>1730</v>
      </c>
      <c r="F896" s="67">
        <v>400</v>
      </c>
      <c r="G896" s="65"/>
    </row>
    <row r="897" spans="1:7" ht="30" hidden="1" x14ac:dyDescent="0.2">
      <c r="A897" s="65"/>
      <c r="B897" s="66" t="s">
        <v>1066</v>
      </c>
      <c r="C897" s="73" t="s">
        <v>1067</v>
      </c>
      <c r="D897" s="73" t="s">
        <v>1850</v>
      </c>
      <c r="E897" s="73" t="s">
        <v>1851</v>
      </c>
      <c r="F897" s="67">
        <v>70</v>
      </c>
      <c r="G897" s="65"/>
    </row>
    <row r="898" spans="1:7" ht="30" hidden="1" x14ac:dyDescent="0.2">
      <c r="A898" s="65"/>
      <c r="B898" s="66" t="s">
        <v>1068</v>
      </c>
      <c r="C898" s="73" t="s">
        <v>1848</v>
      </c>
      <c r="D898" s="73" t="s">
        <v>1852</v>
      </c>
      <c r="E898" s="73" t="s">
        <v>1853</v>
      </c>
      <c r="F898" s="67">
        <v>130</v>
      </c>
      <c r="G898" s="65"/>
    </row>
    <row r="899" spans="1:7" ht="30" hidden="1" x14ac:dyDescent="0.2">
      <c r="A899" s="65"/>
      <c r="B899" s="66" t="s">
        <v>1854</v>
      </c>
      <c r="C899" s="73" t="s">
        <v>1848</v>
      </c>
      <c r="D899" s="73" t="s">
        <v>1595</v>
      </c>
      <c r="E899" s="73" t="s">
        <v>1730</v>
      </c>
      <c r="F899" s="67">
        <v>80</v>
      </c>
      <c r="G899" s="65"/>
    </row>
    <row r="900" spans="1:7" ht="15" hidden="1" x14ac:dyDescent="0.2">
      <c r="A900" s="68">
        <v>7</v>
      </c>
      <c r="B900" s="69" t="s">
        <v>1070</v>
      </c>
      <c r="C900" s="152"/>
      <c r="D900" s="152"/>
      <c r="E900" s="152"/>
      <c r="F900" s="70">
        <f>SUM(F901:F908)</f>
        <v>277</v>
      </c>
      <c r="G900" s="65"/>
    </row>
    <row r="901" spans="1:7" ht="15" hidden="1" x14ac:dyDescent="0.2">
      <c r="A901" s="71"/>
      <c r="B901" s="72" t="s">
        <v>1071</v>
      </c>
      <c r="C901" s="165" t="s">
        <v>1072</v>
      </c>
      <c r="D901" s="165" t="s">
        <v>1168</v>
      </c>
      <c r="E901" s="166"/>
      <c r="F901" s="67">
        <v>85</v>
      </c>
      <c r="G901" s="166"/>
    </row>
    <row r="902" spans="1:7" ht="15" hidden="1" x14ac:dyDescent="0.2">
      <c r="A902" s="71"/>
      <c r="B902" s="72" t="s">
        <v>1073</v>
      </c>
      <c r="C902" s="167" t="s">
        <v>810</v>
      </c>
      <c r="D902" s="165" t="s">
        <v>1168</v>
      </c>
      <c r="E902" s="166"/>
      <c r="F902" s="67">
        <v>2</v>
      </c>
      <c r="G902" s="166"/>
    </row>
    <row r="903" spans="1:7" ht="15" hidden="1" x14ac:dyDescent="0.2">
      <c r="A903" s="71"/>
      <c r="B903" s="72" t="s">
        <v>1074</v>
      </c>
      <c r="C903" s="167" t="s">
        <v>810</v>
      </c>
      <c r="D903" s="165" t="s">
        <v>1168</v>
      </c>
      <c r="E903" s="166"/>
      <c r="F903" s="67">
        <v>20</v>
      </c>
      <c r="G903" s="166"/>
    </row>
    <row r="904" spans="1:7" ht="15" hidden="1" x14ac:dyDescent="0.2">
      <c r="A904" s="65"/>
      <c r="B904" s="73" t="s">
        <v>1075</v>
      </c>
      <c r="C904" s="168" t="s">
        <v>1076</v>
      </c>
      <c r="D904" s="169" t="s">
        <v>1855</v>
      </c>
      <c r="E904" s="170"/>
      <c r="F904" s="67">
        <v>50</v>
      </c>
      <c r="G904" s="170"/>
    </row>
    <row r="905" spans="1:7" ht="15" hidden="1" x14ac:dyDescent="0.2">
      <c r="A905" s="71"/>
      <c r="B905" s="72" t="s">
        <v>1077</v>
      </c>
      <c r="C905" s="167" t="s">
        <v>810</v>
      </c>
      <c r="D905" s="165" t="s">
        <v>1168</v>
      </c>
      <c r="E905" s="166"/>
      <c r="F905" s="67">
        <v>15</v>
      </c>
      <c r="G905" s="166"/>
    </row>
    <row r="906" spans="1:7" ht="15" hidden="1" x14ac:dyDescent="0.2">
      <c r="A906" s="71"/>
      <c r="B906" s="72" t="s">
        <v>1078</v>
      </c>
      <c r="C906" s="167" t="s">
        <v>810</v>
      </c>
      <c r="D906" s="165" t="s">
        <v>1168</v>
      </c>
      <c r="E906" s="166"/>
      <c r="F906" s="67">
        <v>11</v>
      </c>
      <c r="G906" s="166"/>
    </row>
    <row r="907" spans="1:7" ht="15" hidden="1" x14ac:dyDescent="0.25">
      <c r="A907" s="62"/>
      <c r="B907" s="63" t="s">
        <v>1079</v>
      </c>
      <c r="C907" s="171" t="s">
        <v>1072</v>
      </c>
      <c r="D907" s="165" t="s">
        <v>1168</v>
      </c>
      <c r="E907" s="172"/>
      <c r="F907" s="67">
        <v>74</v>
      </c>
      <c r="G907" s="172"/>
    </row>
    <row r="908" spans="1:7" ht="15" hidden="1" x14ac:dyDescent="0.2">
      <c r="A908" s="65"/>
      <c r="B908" s="66" t="s">
        <v>1080</v>
      </c>
      <c r="C908" s="168" t="s">
        <v>1856</v>
      </c>
      <c r="D908" s="165" t="s">
        <v>1168</v>
      </c>
      <c r="E908" s="170"/>
      <c r="F908" s="67">
        <v>20</v>
      </c>
      <c r="G908" s="170"/>
    </row>
    <row r="909" spans="1:7" hidden="1" x14ac:dyDescent="0.2">
      <c r="A909" s="68">
        <v>8</v>
      </c>
      <c r="B909" s="69" t="s">
        <v>1081</v>
      </c>
      <c r="C909" s="69"/>
      <c r="D909" s="69"/>
      <c r="E909" s="69"/>
      <c r="F909" s="70">
        <v>650</v>
      </c>
      <c r="G909" s="68"/>
    </row>
    <row r="910" spans="1:7" ht="15" hidden="1" x14ac:dyDescent="0.2">
      <c r="A910" s="65"/>
      <c r="B910" s="66" t="s">
        <v>342</v>
      </c>
      <c r="C910" s="66" t="s">
        <v>1857</v>
      </c>
      <c r="D910" s="66" t="s">
        <v>1858</v>
      </c>
      <c r="E910" s="66" t="s">
        <v>1859</v>
      </c>
      <c r="F910" s="67">
        <v>250</v>
      </c>
      <c r="G910" s="65"/>
    </row>
    <row r="911" spans="1:7" ht="15" hidden="1" x14ac:dyDescent="0.2">
      <c r="A911" s="65"/>
      <c r="B911" s="66" t="s">
        <v>343</v>
      </c>
      <c r="C911" s="66" t="s">
        <v>1860</v>
      </c>
      <c r="D911" s="66" t="s">
        <v>1206</v>
      </c>
      <c r="E911" s="66" t="s">
        <v>1859</v>
      </c>
      <c r="F911" s="67">
        <v>50</v>
      </c>
      <c r="G911" s="65"/>
    </row>
    <row r="912" spans="1:7" ht="15" hidden="1" x14ac:dyDescent="0.2">
      <c r="A912" s="65"/>
      <c r="B912" s="66" t="s">
        <v>344</v>
      </c>
      <c r="C912" s="66" t="s">
        <v>1861</v>
      </c>
      <c r="D912" s="66" t="s">
        <v>1862</v>
      </c>
      <c r="E912" s="66" t="s">
        <v>1859</v>
      </c>
      <c r="F912" s="67">
        <v>100</v>
      </c>
      <c r="G912" s="65"/>
    </row>
    <row r="913" spans="1:7" ht="15" hidden="1" x14ac:dyDescent="0.2">
      <c r="A913" s="65"/>
      <c r="B913" s="66" t="s">
        <v>347</v>
      </c>
      <c r="C913" s="66" t="s">
        <v>1863</v>
      </c>
      <c r="D913" s="66" t="s">
        <v>1206</v>
      </c>
      <c r="E913" s="66" t="s">
        <v>1859</v>
      </c>
      <c r="F913" s="67">
        <v>50</v>
      </c>
      <c r="G913" s="65"/>
    </row>
    <row r="914" spans="1:7" ht="15" hidden="1" x14ac:dyDescent="0.2">
      <c r="A914" s="65"/>
      <c r="B914" s="66" t="s">
        <v>350</v>
      </c>
      <c r="C914" s="66" t="s">
        <v>591</v>
      </c>
      <c r="D914" s="66" t="s">
        <v>1864</v>
      </c>
      <c r="E914" s="66" t="s">
        <v>1859</v>
      </c>
      <c r="F914" s="67">
        <v>200</v>
      </c>
      <c r="G914" s="65"/>
    </row>
    <row r="915" spans="1:7" hidden="1" x14ac:dyDescent="0.2">
      <c r="A915" s="68">
        <v>9</v>
      </c>
      <c r="B915" s="69" t="s">
        <v>1082</v>
      </c>
      <c r="C915" s="69"/>
      <c r="D915" s="69"/>
      <c r="E915" s="69"/>
      <c r="F915" s="70">
        <f>F916+F918+F920</f>
        <v>900</v>
      </c>
      <c r="G915" s="68"/>
    </row>
    <row r="916" spans="1:7" ht="15" hidden="1" x14ac:dyDescent="0.2">
      <c r="A916" s="65"/>
      <c r="B916" s="66" t="s">
        <v>1083</v>
      </c>
      <c r="C916" s="617" t="s">
        <v>1084</v>
      </c>
      <c r="D916" s="618" t="s">
        <v>1865</v>
      </c>
      <c r="E916" s="618" t="s">
        <v>1859</v>
      </c>
      <c r="F916" s="619">
        <v>200</v>
      </c>
      <c r="G916" s="65"/>
    </row>
    <row r="917" spans="1:7" ht="15" hidden="1" x14ac:dyDescent="0.25">
      <c r="A917" s="62"/>
      <c r="B917" s="63" t="s">
        <v>1085</v>
      </c>
      <c r="C917" s="617"/>
      <c r="D917" s="618"/>
      <c r="E917" s="618"/>
      <c r="F917" s="619"/>
      <c r="G917" s="65"/>
    </row>
    <row r="918" spans="1:7" ht="15" hidden="1" x14ac:dyDescent="0.25">
      <c r="A918" s="62"/>
      <c r="B918" s="63" t="s">
        <v>1086</v>
      </c>
      <c r="C918" s="620" t="s">
        <v>1087</v>
      </c>
      <c r="D918" s="618" t="s">
        <v>1865</v>
      </c>
      <c r="E918" s="621" t="s">
        <v>1859</v>
      </c>
      <c r="F918" s="619">
        <v>500</v>
      </c>
      <c r="G918" s="65"/>
    </row>
    <row r="919" spans="1:7" ht="15" hidden="1" x14ac:dyDescent="0.25">
      <c r="A919" s="62"/>
      <c r="B919" s="63" t="s">
        <v>1079</v>
      </c>
      <c r="C919" s="620"/>
      <c r="D919" s="618"/>
      <c r="E919" s="621"/>
      <c r="F919" s="619"/>
      <c r="G919" s="65"/>
    </row>
    <row r="920" spans="1:7" ht="15" hidden="1" x14ac:dyDescent="0.25">
      <c r="A920" s="62"/>
      <c r="B920" s="63" t="s">
        <v>1088</v>
      </c>
      <c r="C920" s="620" t="s">
        <v>1089</v>
      </c>
      <c r="D920" s="621" t="s">
        <v>1866</v>
      </c>
      <c r="E920" s="621" t="s">
        <v>1859</v>
      </c>
      <c r="F920" s="619">
        <v>200</v>
      </c>
      <c r="G920" s="65"/>
    </row>
    <row r="921" spans="1:7" ht="15" hidden="1" x14ac:dyDescent="0.25">
      <c r="A921" s="62"/>
      <c r="B921" s="63" t="s">
        <v>1090</v>
      </c>
      <c r="C921" s="620"/>
      <c r="D921" s="621"/>
      <c r="E921" s="621"/>
      <c r="F921" s="619"/>
      <c r="G921" s="65"/>
    </row>
    <row r="922" spans="1:7" ht="15" hidden="1" x14ac:dyDescent="0.25">
      <c r="A922" s="62"/>
      <c r="B922" s="63" t="s">
        <v>1091</v>
      </c>
      <c r="C922" s="620"/>
      <c r="D922" s="621"/>
      <c r="E922" s="621"/>
      <c r="F922" s="619"/>
      <c r="G922" s="65"/>
    </row>
    <row r="923" spans="1:7" hidden="1" x14ac:dyDescent="0.2">
      <c r="A923" s="68">
        <v>10</v>
      </c>
      <c r="B923" s="69" t="s">
        <v>1092</v>
      </c>
      <c r="C923" s="69"/>
      <c r="D923" s="69"/>
      <c r="E923" s="69"/>
      <c r="F923" s="70">
        <f>F924+F926+F927+F838</f>
        <v>1350</v>
      </c>
      <c r="G923" s="68"/>
    </row>
    <row r="924" spans="1:7" ht="15" hidden="1" x14ac:dyDescent="0.2">
      <c r="A924" s="73"/>
      <c r="B924" s="66" t="s">
        <v>343</v>
      </c>
      <c r="C924" s="617" t="s">
        <v>1867</v>
      </c>
      <c r="D924" s="624" t="s">
        <v>1748</v>
      </c>
      <c r="E924" s="624" t="s">
        <v>1173</v>
      </c>
      <c r="F924" s="619">
        <v>550</v>
      </c>
      <c r="G924" s="65"/>
    </row>
    <row r="925" spans="1:7" ht="15" hidden="1" x14ac:dyDescent="0.2">
      <c r="A925" s="73"/>
      <c r="B925" s="66" t="s">
        <v>349</v>
      </c>
      <c r="C925" s="617"/>
      <c r="D925" s="624"/>
      <c r="E925" s="624"/>
      <c r="F925" s="619"/>
      <c r="G925" s="65"/>
    </row>
    <row r="926" spans="1:7" ht="30" hidden="1" x14ac:dyDescent="0.2">
      <c r="A926" s="73"/>
      <c r="B926" s="66" t="s">
        <v>346</v>
      </c>
      <c r="C926" s="66" t="s">
        <v>1868</v>
      </c>
      <c r="D926" s="66" t="s">
        <v>1869</v>
      </c>
      <c r="E926" s="66" t="s">
        <v>1173</v>
      </c>
      <c r="F926" s="67">
        <v>500</v>
      </c>
      <c r="G926" s="65"/>
    </row>
    <row r="927" spans="1:7" ht="30" hidden="1" x14ac:dyDescent="0.2">
      <c r="A927" s="73"/>
      <c r="B927" s="66" t="s">
        <v>1093</v>
      </c>
      <c r="C927" s="66" t="s">
        <v>1870</v>
      </c>
      <c r="D927" s="66" t="s">
        <v>1871</v>
      </c>
      <c r="E927" s="66" t="s">
        <v>1173</v>
      </c>
      <c r="F927" s="67">
        <v>100</v>
      </c>
      <c r="G927" s="65"/>
    </row>
    <row r="928" spans="1:7" ht="15" hidden="1" x14ac:dyDescent="0.25">
      <c r="A928" s="62"/>
      <c r="B928" s="63" t="s">
        <v>1094</v>
      </c>
      <c r="C928" s="617" t="s">
        <v>1872</v>
      </c>
      <c r="D928" s="624" t="s">
        <v>1873</v>
      </c>
      <c r="E928" s="624" t="s">
        <v>1173</v>
      </c>
      <c r="F928" s="619">
        <v>240</v>
      </c>
      <c r="G928" s="65"/>
    </row>
    <row r="929" spans="1:7" ht="15" hidden="1" x14ac:dyDescent="0.25">
      <c r="A929" s="62"/>
      <c r="B929" s="63" t="s">
        <v>1095</v>
      </c>
      <c r="C929" s="617"/>
      <c r="D929" s="624"/>
      <c r="E929" s="624"/>
      <c r="F929" s="619"/>
      <c r="G929" s="65"/>
    </row>
    <row r="930" spans="1:7" hidden="1" x14ac:dyDescent="0.2">
      <c r="A930" s="68">
        <v>11</v>
      </c>
      <c r="B930" s="69" t="s">
        <v>1096</v>
      </c>
      <c r="C930" s="69"/>
      <c r="D930" s="69"/>
      <c r="E930" s="69"/>
      <c r="F930" s="70">
        <f>SUM(F931:F938)</f>
        <v>2650</v>
      </c>
      <c r="G930" s="68"/>
    </row>
    <row r="931" spans="1:7" ht="30" hidden="1" x14ac:dyDescent="0.2">
      <c r="A931" s="73"/>
      <c r="B931" s="66" t="s">
        <v>584</v>
      </c>
      <c r="C931" s="66" t="s">
        <v>1874</v>
      </c>
      <c r="D931" s="66" t="s">
        <v>1217</v>
      </c>
      <c r="E931" s="66" t="s">
        <v>1875</v>
      </c>
      <c r="F931" s="67">
        <v>150</v>
      </c>
      <c r="G931" s="65"/>
    </row>
    <row r="932" spans="1:7" ht="30" hidden="1" x14ac:dyDescent="0.2">
      <c r="A932" s="73"/>
      <c r="B932" s="66" t="s">
        <v>1876</v>
      </c>
      <c r="C932" s="66" t="s">
        <v>1098</v>
      </c>
      <c r="D932" s="66" t="s">
        <v>1877</v>
      </c>
      <c r="E932" s="66" t="s">
        <v>1878</v>
      </c>
      <c r="F932" s="67">
        <v>800</v>
      </c>
      <c r="G932" s="65"/>
    </row>
    <row r="933" spans="1:7" ht="30" hidden="1" x14ac:dyDescent="0.25">
      <c r="A933" s="73"/>
      <c r="B933" s="66" t="s">
        <v>482</v>
      </c>
      <c r="C933" s="63" t="s">
        <v>1099</v>
      </c>
      <c r="D933" s="63" t="s">
        <v>1206</v>
      </c>
      <c r="E933" s="63" t="s">
        <v>1879</v>
      </c>
      <c r="F933" s="64">
        <v>300</v>
      </c>
      <c r="G933" s="62"/>
    </row>
    <row r="934" spans="1:7" ht="30" hidden="1" x14ac:dyDescent="0.25">
      <c r="A934" s="155"/>
      <c r="B934" s="66" t="s">
        <v>497</v>
      </c>
      <c r="C934" s="63" t="s">
        <v>1100</v>
      </c>
      <c r="D934" s="63" t="s">
        <v>515</v>
      </c>
      <c r="E934" s="63" t="s">
        <v>1173</v>
      </c>
      <c r="F934" s="64">
        <v>100</v>
      </c>
      <c r="G934" s="62"/>
    </row>
    <row r="935" spans="1:7" ht="30" hidden="1" x14ac:dyDescent="0.25">
      <c r="A935" s="73"/>
      <c r="B935" s="66" t="s">
        <v>484</v>
      </c>
      <c r="C935" s="63" t="s">
        <v>1880</v>
      </c>
      <c r="D935" s="63" t="s">
        <v>515</v>
      </c>
      <c r="E935" s="63" t="s">
        <v>1173</v>
      </c>
      <c r="F935" s="64">
        <v>100</v>
      </c>
      <c r="G935" s="62"/>
    </row>
    <row r="936" spans="1:7" ht="30" hidden="1" x14ac:dyDescent="0.25">
      <c r="A936" s="73"/>
      <c r="B936" s="66" t="s">
        <v>498</v>
      </c>
      <c r="C936" s="63" t="s">
        <v>631</v>
      </c>
      <c r="D936" s="63" t="s">
        <v>1881</v>
      </c>
      <c r="E936" s="63" t="s">
        <v>1879</v>
      </c>
      <c r="F936" s="64">
        <v>1000</v>
      </c>
      <c r="G936" s="62"/>
    </row>
    <row r="937" spans="1:7" ht="30" hidden="1" x14ac:dyDescent="0.25">
      <c r="A937" s="155"/>
      <c r="B937" s="157" t="s">
        <v>487</v>
      </c>
      <c r="C937" s="63" t="s">
        <v>1028</v>
      </c>
      <c r="D937" s="63" t="s">
        <v>515</v>
      </c>
      <c r="E937" s="63" t="s">
        <v>1173</v>
      </c>
      <c r="F937" s="64">
        <v>100</v>
      </c>
      <c r="G937" s="62"/>
    </row>
    <row r="938" spans="1:7" ht="30" hidden="1" x14ac:dyDescent="0.25">
      <c r="A938" s="73"/>
      <c r="B938" s="66" t="s">
        <v>488</v>
      </c>
      <c r="C938" s="63" t="s">
        <v>1882</v>
      </c>
      <c r="D938" s="63" t="s">
        <v>515</v>
      </c>
      <c r="E938" s="63" t="s">
        <v>1879</v>
      </c>
      <c r="F938" s="64">
        <v>100</v>
      </c>
      <c r="G938" s="62"/>
    </row>
    <row r="939" spans="1:7" ht="15" hidden="1" x14ac:dyDescent="0.25">
      <c r="A939" s="68">
        <v>12</v>
      </c>
      <c r="B939" s="69" t="s">
        <v>1102</v>
      </c>
      <c r="C939" s="63"/>
      <c r="D939" s="63"/>
      <c r="E939" s="63"/>
      <c r="F939" s="64">
        <v>950</v>
      </c>
      <c r="G939" s="62"/>
    </row>
    <row r="940" spans="1:7" ht="30" hidden="1" x14ac:dyDescent="0.25">
      <c r="A940" s="65"/>
      <c r="B940" s="66" t="s">
        <v>342</v>
      </c>
      <c r="C940" s="173" t="s">
        <v>1883</v>
      </c>
      <c r="D940" s="173" t="s">
        <v>1810</v>
      </c>
      <c r="E940" s="173" t="s">
        <v>1263</v>
      </c>
      <c r="F940" s="623">
        <v>150</v>
      </c>
      <c r="G940" s="62"/>
    </row>
    <row r="941" spans="1:7" ht="15" hidden="1" x14ac:dyDescent="0.25">
      <c r="A941" s="65"/>
      <c r="B941" s="66" t="s">
        <v>343</v>
      </c>
      <c r="C941" s="173"/>
      <c r="D941" s="173"/>
      <c r="E941" s="173"/>
      <c r="F941" s="623"/>
      <c r="G941" s="62"/>
    </row>
    <row r="942" spans="1:7" ht="15" hidden="1" x14ac:dyDescent="0.25">
      <c r="A942" s="65"/>
      <c r="B942" s="66" t="s">
        <v>344</v>
      </c>
      <c r="C942" s="63"/>
      <c r="D942" s="620" t="s">
        <v>1884</v>
      </c>
      <c r="E942" s="63"/>
      <c r="F942" s="64"/>
      <c r="G942" s="62"/>
    </row>
    <row r="943" spans="1:7" ht="15" hidden="1" x14ac:dyDescent="0.25">
      <c r="A943" s="65"/>
      <c r="B943" s="66" t="s">
        <v>345</v>
      </c>
      <c r="C943" s="620" t="s">
        <v>1885</v>
      </c>
      <c r="D943" s="620"/>
      <c r="E943" s="63"/>
      <c r="F943" s="64"/>
      <c r="G943" s="62"/>
    </row>
    <row r="944" spans="1:7" ht="15" hidden="1" x14ac:dyDescent="0.25">
      <c r="A944" s="62"/>
      <c r="B944" s="63" t="s">
        <v>346</v>
      </c>
      <c r="C944" s="620"/>
      <c r="D944" s="620"/>
      <c r="E944" s="59"/>
      <c r="F944" s="61"/>
      <c r="G944" s="59"/>
    </row>
    <row r="945" spans="1:7" ht="30" hidden="1" x14ac:dyDescent="0.25">
      <c r="A945" s="65"/>
      <c r="B945" s="66" t="s">
        <v>347</v>
      </c>
      <c r="C945" s="620"/>
      <c r="D945" s="620"/>
      <c r="E945" s="173" t="s">
        <v>1173</v>
      </c>
      <c r="F945" s="64">
        <v>200</v>
      </c>
      <c r="G945" s="62"/>
    </row>
    <row r="946" spans="1:7" ht="30" hidden="1" x14ac:dyDescent="0.25">
      <c r="A946" s="65"/>
      <c r="B946" s="66" t="s">
        <v>348</v>
      </c>
      <c r="C946" s="63" t="s">
        <v>327</v>
      </c>
      <c r="D946" s="173" t="s">
        <v>1886</v>
      </c>
      <c r="E946" s="173" t="s">
        <v>1879</v>
      </c>
      <c r="F946" s="64">
        <v>100</v>
      </c>
      <c r="G946" s="62"/>
    </row>
    <row r="947" spans="1:7" ht="15" hidden="1" x14ac:dyDescent="0.25">
      <c r="A947" s="65"/>
      <c r="B947" s="66" t="s">
        <v>349</v>
      </c>
      <c r="C947" s="620" t="s">
        <v>1887</v>
      </c>
      <c r="D947" s="622" t="s">
        <v>1888</v>
      </c>
      <c r="E947" s="622" t="s">
        <v>1173</v>
      </c>
      <c r="F947" s="64"/>
      <c r="G947" s="62"/>
    </row>
    <row r="948" spans="1:7" ht="15" hidden="1" x14ac:dyDescent="0.25">
      <c r="A948" s="65"/>
      <c r="B948" s="66" t="s">
        <v>350</v>
      </c>
      <c r="C948" s="620"/>
      <c r="D948" s="622"/>
      <c r="E948" s="622"/>
      <c r="F948" s="64"/>
      <c r="G948" s="62"/>
    </row>
    <row r="949" spans="1:7" ht="15" hidden="1" x14ac:dyDescent="0.25">
      <c r="A949" s="65"/>
      <c r="B949" s="66" t="s">
        <v>1093</v>
      </c>
      <c r="C949" s="620"/>
      <c r="D949" s="622"/>
      <c r="E949" s="622"/>
      <c r="F949" s="64"/>
      <c r="G949" s="62"/>
    </row>
    <row r="950" spans="1:7" ht="15" hidden="1" x14ac:dyDescent="0.25">
      <c r="A950" s="65"/>
      <c r="B950" s="66" t="s">
        <v>1094</v>
      </c>
      <c r="C950" s="620"/>
      <c r="D950" s="622"/>
      <c r="E950" s="622"/>
      <c r="F950" s="64">
        <v>500</v>
      </c>
      <c r="G950" s="62"/>
    </row>
    <row r="951" spans="1:7" ht="15" hidden="1" x14ac:dyDescent="0.25">
      <c r="A951" s="68">
        <v>13</v>
      </c>
      <c r="B951" s="69" t="s">
        <v>1103</v>
      </c>
      <c r="C951" s="63"/>
      <c r="D951" s="63"/>
      <c r="E951" s="63"/>
      <c r="F951" s="64">
        <f>F952+F955+F956+F957</f>
        <v>550</v>
      </c>
      <c r="G951" s="62"/>
    </row>
    <row r="952" spans="1:7" ht="15" hidden="1" x14ac:dyDescent="0.25">
      <c r="A952" s="65"/>
      <c r="B952" s="66" t="s">
        <v>1104</v>
      </c>
      <c r="C952" s="625" t="s">
        <v>1889</v>
      </c>
      <c r="D952" s="624" t="s">
        <v>1888</v>
      </c>
      <c r="E952" s="617" t="s">
        <v>1890</v>
      </c>
      <c r="F952" s="619">
        <v>200</v>
      </c>
      <c r="G952" s="62"/>
    </row>
    <row r="953" spans="1:7" ht="15" hidden="1" x14ac:dyDescent="0.25">
      <c r="A953" s="65"/>
      <c r="B953" s="66" t="s">
        <v>1105</v>
      </c>
      <c r="C953" s="625"/>
      <c r="D953" s="624"/>
      <c r="E953" s="617"/>
      <c r="F953" s="619"/>
      <c r="G953" s="62"/>
    </row>
    <row r="954" spans="1:7" ht="15" hidden="1" x14ac:dyDescent="0.25">
      <c r="A954" s="65"/>
      <c r="B954" s="66" t="s">
        <v>1106</v>
      </c>
      <c r="C954" s="174"/>
      <c r="D954" s="624"/>
      <c r="E954" s="617"/>
      <c r="F954" s="619"/>
      <c r="G954" s="59"/>
    </row>
    <row r="955" spans="1:7" ht="15" hidden="1" x14ac:dyDescent="0.2">
      <c r="A955" s="65"/>
      <c r="B955" s="66" t="s">
        <v>1107</v>
      </c>
      <c r="C955" s="66" t="s">
        <v>1891</v>
      </c>
      <c r="D955" s="66" t="s">
        <v>1892</v>
      </c>
      <c r="E955" s="66" t="s">
        <v>1890</v>
      </c>
      <c r="F955" s="67">
        <v>100</v>
      </c>
      <c r="G955" s="65"/>
    </row>
    <row r="956" spans="1:7" ht="15" hidden="1" x14ac:dyDescent="0.2">
      <c r="A956" s="65"/>
      <c r="B956" s="66" t="s">
        <v>1108</v>
      </c>
      <c r="C956" s="66" t="s">
        <v>1893</v>
      </c>
      <c r="D956" s="66" t="s">
        <v>1894</v>
      </c>
      <c r="E956" s="66" t="s">
        <v>1890</v>
      </c>
      <c r="F956" s="67">
        <v>150</v>
      </c>
      <c r="G956" s="65"/>
    </row>
    <row r="957" spans="1:7" ht="15" hidden="1" x14ac:dyDescent="0.2">
      <c r="A957" s="65"/>
      <c r="B957" s="66" t="s">
        <v>1109</v>
      </c>
      <c r="C957" s="66" t="s">
        <v>1895</v>
      </c>
      <c r="D957" s="66" t="s">
        <v>1896</v>
      </c>
      <c r="E957" s="66" t="s">
        <v>1890</v>
      </c>
      <c r="F957" s="67">
        <v>100</v>
      </c>
      <c r="G957" s="65"/>
    </row>
    <row r="958" spans="1:7" ht="15" hidden="1" x14ac:dyDescent="0.2">
      <c r="A958" s="68">
        <v>14</v>
      </c>
      <c r="B958" s="69" t="s">
        <v>1110</v>
      </c>
      <c r="C958" s="66"/>
      <c r="D958" s="66"/>
      <c r="E958" s="66"/>
      <c r="F958" s="67"/>
      <c r="G958" s="65"/>
    </row>
    <row r="959" spans="1:7" ht="15" hidden="1" x14ac:dyDescent="0.2">
      <c r="A959" s="68">
        <v>15</v>
      </c>
      <c r="B959" s="69" t="s">
        <v>1111</v>
      </c>
      <c r="C959" s="66"/>
      <c r="D959" s="66"/>
      <c r="E959" s="66"/>
      <c r="F959" s="67">
        <f>F961+F963</f>
        <v>1500</v>
      </c>
      <c r="G959" s="65"/>
    </row>
    <row r="960" spans="1:7" ht="15" hidden="1" x14ac:dyDescent="0.2">
      <c r="A960" s="65"/>
      <c r="B960" s="66" t="s">
        <v>1112</v>
      </c>
      <c r="C960" s="617" t="s">
        <v>1113</v>
      </c>
      <c r="D960" s="617" t="s">
        <v>1896</v>
      </c>
      <c r="E960" s="73"/>
      <c r="F960" s="67"/>
      <c r="G960" s="65"/>
    </row>
    <row r="961" spans="1:7" ht="15" hidden="1" x14ac:dyDescent="0.2">
      <c r="A961" s="65"/>
      <c r="B961" s="66" t="s">
        <v>1114</v>
      </c>
      <c r="C961" s="617"/>
      <c r="D961" s="617"/>
      <c r="E961" s="66" t="s">
        <v>1897</v>
      </c>
      <c r="F961" s="67">
        <v>500</v>
      </c>
      <c r="G961" s="65"/>
    </row>
    <row r="962" spans="1:7" ht="15" hidden="1" x14ac:dyDescent="0.2">
      <c r="A962" s="65"/>
      <c r="B962" s="66" t="s">
        <v>1115</v>
      </c>
      <c r="C962" s="617"/>
      <c r="D962" s="617"/>
      <c r="E962" s="66"/>
      <c r="F962" s="67"/>
      <c r="G962" s="65"/>
    </row>
    <row r="963" spans="1:7" ht="15" hidden="1" x14ac:dyDescent="0.2">
      <c r="A963" s="65"/>
      <c r="B963" s="66" t="s">
        <v>1116</v>
      </c>
      <c r="C963" s="66" t="s">
        <v>1117</v>
      </c>
      <c r="D963" s="66" t="s">
        <v>1898</v>
      </c>
      <c r="E963" s="66" t="s">
        <v>1897</v>
      </c>
      <c r="F963" s="67">
        <v>1000</v>
      </c>
      <c r="G963" s="65"/>
    </row>
    <row r="964" spans="1:7" ht="15" hidden="1" x14ac:dyDescent="0.2">
      <c r="A964" s="65"/>
      <c r="B964" s="66" t="s">
        <v>1118</v>
      </c>
      <c r="C964" s="66" t="s">
        <v>1119</v>
      </c>
      <c r="D964" s="66"/>
      <c r="E964" s="66" t="s">
        <v>1897</v>
      </c>
      <c r="F964" s="67"/>
      <c r="G964" s="65"/>
    </row>
    <row r="965" spans="1:7" ht="15" hidden="1" x14ac:dyDescent="0.2">
      <c r="A965" s="68">
        <v>16</v>
      </c>
      <c r="B965" s="69" t="s">
        <v>1120</v>
      </c>
      <c r="C965" s="66" t="s">
        <v>319</v>
      </c>
      <c r="D965" s="66"/>
      <c r="E965" s="66"/>
      <c r="F965" s="67"/>
      <c r="G965" s="65"/>
    </row>
    <row r="966" spans="1:7" s="560" customFormat="1" ht="45" x14ac:dyDescent="0.2">
      <c r="A966" s="151" t="s">
        <v>3556</v>
      </c>
      <c r="B966" s="151" t="s">
        <v>956</v>
      </c>
      <c r="C966" s="555" t="s">
        <v>3561</v>
      </c>
      <c r="D966" s="555" t="s">
        <v>3562</v>
      </c>
      <c r="E966" s="555" t="s">
        <v>3563</v>
      </c>
      <c r="F966" s="164"/>
      <c r="G966" s="151"/>
    </row>
  </sheetData>
  <mergeCells count="330">
    <mergeCell ref="F952:F954"/>
    <mergeCell ref="C960:C962"/>
    <mergeCell ref="D960:D962"/>
    <mergeCell ref="C947:C950"/>
    <mergeCell ref="D947:D950"/>
    <mergeCell ref="E947:E950"/>
    <mergeCell ref="C952:C953"/>
    <mergeCell ref="D952:D954"/>
    <mergeCell ref="E952:E954"/>
    <mergeCell ref="C928:C929"/>
    <mergeCell ref="D928:D929"/>
    <mergeCell ref="E928:E929"/>
    <mergeCell ref="F928:F929"/>
    <mergeCell ref="F940:F941"/>
    <mergeCell ref="D942:D945"/>
    <mergeCell ref="C943:C945"/>
    <mergeCell ref="C920:C922"/>
    <mergeCell ref="D920:D922"/>
    <mergeCell ref="E920:E922"/>
    <mergeCell ref="F920:F922"/>
    <mergeCell ref="C924:C925"/>
    <mergeCell ref="D924:D925"/>
    <mergeCell ref="E924:E925"/>
    <mergeCell ref="F924:F925"/>
    <mergeCell ref="C916:C917"/>
    <mergeCell ref="D916:D917"/>
    <mergeCell ref="E916:E917"/>
    <mergeCell ref="F916:F917"/>
    <mergeCell ref="C918:C919"/>
    <mergeCell ref="D918:D919"/>
    <mergeCell ref="E918:E919"/>
    <mergeCell ref="F918:F919"/>
    <mergeCell ref="D839:D840"/>
    <mergeCell ref="C875:C877"/>
    <mergeCell ref="D875:D877"/>
    <mergeCell ref="E875:E877"/>
    <mergeCell ref="F875:F877"/>
    <mergeCell ref="C878:C879"/>
    <mergeCell ref="D878:D879"/>
    <mergeCell ref="E878:E879"/>
    <mergeCell ref="F878:F879"/>
    <mergeCell ref="A654:A655"/>
    <mergeCell ref="B654:B655"/>
    <mergeCell ref="C673:C675"/>
    <mergeCell ref="D673:D675"/>
    <mergeCell ref="E673:E675"/>
    <mergeCell ref="F673:F675"/>
    <mergeCell ref="A645:A646"/>
    <mergeCell ref="B645:B646"/>
    <mergeCell ref="A647:A648"/>
    <mergeCell ref="B647:B648"/>
    <mergeCell ref="A651:A652"/>
    <mergeCell ref="B651:B652"/>
    <mergeCell ref="A563:A565"/>
    <mergeCell ref="B563:B565"/>
    <mergeCell ref="D563:D565"/>
    <mergeCell ref="E563:E565"/>
    <mergeCell ref="F563:F565"/>
    <mergeCell ref="A640:A644"/>
    <mergeCell ref="A557:A559"/>
    <mergeCell ref="B557:B559"/>
    <mergeCell ref="D557:D559"/>
    <mergeCell ref="E557:E559"/>
    <mergeCell ref="F557:F559"/>
    <mergeCell ref="A560:A562"/>
    <mergeCell ref="B560:B562"/>
    <mergeCell ref="D560:D562"/>
    <mergeCell ref="E560:E562"/>
    <mergeCell ref="F560:F562"/>
    <mergeCell ref="B640:B642"/>
    <mergeCell ref="B643:B644"/>
    <mergeCell ref="A551:A553"/>
    <mergeCell ref="B551:B553"/>
    <mergeCell ref="D551:D553"/>
    <mergeCell ref="E551:E553"/>
    <mergeCell ref="F551:F553"/>
    <mergeCell ref="A554:A556"/>
    <mergeCell ref="D554:D556"/>
    <mergeCell ref="E554:E556"/>
    <mergeCell ref="F554:F556"/>
    <mergeCell ref="B555:B556"/>
    <mergeCell ref="A545:A546"/>
    <mergeCell ref="B545:B546"/>
    <mergeCell ref="D545:D546"/>
    <mergeCell ref="E545:E546"/>
    <mergeCell ref="F545:F546"/>
    <mergeCell ref="A548:A550"/>
    <mergeCell ref="B548:B550"/>
    <mergeCell ref="D548:D550"/>
    <mergeCell ref="E548:E550"/>
    <mergeCell ref="F548:F550"/>
    <mergeCell ref="A522:A528"/>
    <mergeCell ref="A529:A533"/>
    <mergeCell ref="A543:A544"/>
    <mergeCell ref="B543:B544"/>
    <mergeCell ref="E543:E544"/>
    <mergeCell ref="F543:F544"/>
    <mergeCell ref="A404:A405"/>
    <mergeCell ref="B404:B405"/>
    <mergeCell ref="C404:C405"/>
    <mergeCell ref="E404:E405"/>
    <mergeCell ref="F404:F405"/>
    <mergeCell ref="G404:G405"/>
    <mergeCell ref="A400:A401"/>
    <mergeCell ref="B400:B401"/>
    <mergeCell ref="C400:C401"/>
    <mergeCell ref="E400:E401"/>
    <mergeCell ref="F400:F401"/>
    <mergeCell ref="G400:G401"/>
    <mergeCell ref="A394:A395"/>
    <mergeCell ref="B394:B395"/>
    <mergeCell ref="C394:C395"/>
    <mergeCell ref="E394:E395"/>
    <mergeCell ref="F394:F395"/>
    <mergeCell ref="G394:G395"/>
    <mergeCell ref="A392:A393"/>
    <mergeCell ref="B392:B393"/>
    <mergeCell ref="C392:C393"/>
    <mergeCell ref="E392:E393"/>
    <mergeCell ref="F392:F393"/>
    <mergeCell ref="G392:G393"/>
    <mergeCell ref="A388:A389"/>
    <mergeCell ref="B388:B389"/>
    <mergeCell ref="C388:C389"/>
    <mergeCell ref="E388:E389"/>
    <mergeCell ref="F388:F389"/>
    <mergeCell ref="G388:G389"/>
    <mergeCell ref="A380:A381"/>
    <mergeCell ref="B380:B381"/>
    <mergeCell ref="C380:C381"/>
    <mergeCell ref="E380:E381"/>
    <mergeCell ref="F380:F381"/>
    <mergeCell ref="G380:G381"/>
    <mergeCell ref="A334:A335"/>
    <mergeCell ref="B334:B335"/>
    <mergeCell ref="C334:C335"/>
    <mergeCell ref="E334:E335"/>
    <mergeCell ref="F334:F335"/>
    <mergeCell ref="G334:G335"/>
    <mergeCell ref="A332:A333"/>
    <mergeCell ref="B332:B333"/>
    <mergeCell ref="C332:C333"/>
    <mergeCell ref="E332:E333"/>
    <mergeCell ref="F332:F333"/>
    <mergeCell ref="G332:G333"/>
    <mergeCell ref="A330:A331"/>
    <mergeCell ref="B330:B331"/>
    <mergeCell ref="C330:C331"/>
    <mergeCell ref="E330:E331"/>
    <mergeCell ref="F330:F331"/>
    <mergeCell ref="G330:G331"/>
    <mergeCell ref="A328:A329"/>
    <mergeCell ref="B328:B329"/>
    <mergeCell ref="C328:C329"/>
    <mergeCell ref="E328:E329"/>
    <mergeCell ref="F328:F329"/>
    <mergeCell ref="G328:G329"/>
    <mergeCell ref="A326:A327"/>
    <mergeCell ref="B326:B327"/>
    <mergeCell ref="C326:C327"/>
    <mergeCell ref="E326:E327"/>
    <mergeCell ref="F326:F327"/>
    <mergeCell ref="G326:G327"/>
    <mergeCell ref="A324:A325"/>
    <mergeCell ref="B324:B325"/>
    <mergeCell ref="C324:C325"/>
    <mergeCell ref="E324:E325"/>
    <mergeCell ref="F324:F325"/>
    <mergeCell ref="G324:G325"/>
    <mergeCell ref="A316:A317"/>
    <mergeCell ref="C316:C317"/>
    <mergeCell ref="E316:E317"/>
    <mergeCell ref="F316:F317"/>
    <mergeCell ref="G316:G317"/>
    <mergeCell ref="A311:A312"/>
    <mergeCell ref="B311:B312"/>
    <mergeCell ref="C311:C312"/>
    <mergeCell ref="E311:E312"/>
    <mergeCell ref="F311:F312"/>
    <mergeCell ref="G311:G312"/>
    <mergeCell ref="A309:A310"/>
    <mergeCell ref="B309:B310"/>
    <mergeCell ref="C309:C310"/>
    <mergeCell ref="E309:E310"/>
    <mergeCell ref="F309:F310"/>
    <mergeCell ref="G309:G310"/>
    <mergeCell ref="A307:A308"/>
    <mergeCell ref="B307:B308"/>
    <mergeCell ref="C307:C308"/>
    <mergeCell ref="E307:E308"/>
    <mergeCell ref="F307:F308"/>
    <mergeCell ref="G307:G308"/>
    <mergeCell ref="A300:A301"/>
    <mergeCell ref="B300:B301"/>
    <mergeCell ref="C300:C301"/>
    <mergeCell ref="E300:E301"/>
    <mergeCell ref="F300:F301"/>
    <mergeCell ref="G300:G301"/>
    <mergeCell ref="A293:A294"/>
    <mergeCell ref="B293:B294"/>
    <mergeCell ref="C293:C294"/>
    <mergeCell ref="E293:E294"/>
    <mergeCell ref="F293:F294"/>
    <mergeCell ref="G293:G294"/>
    <mergeCell ref="A291:A292"/>
    <mergeCell ref="B291:B292"/>
    <mergeCell ref="C291:C292"/>
    <mergeCell ref="E291:E292"/>
    <mergeCell ref="F291:F292"/>
    <mergeCell ref="G291:G292"/>
    <mergeCell ref="A289:A290"/>
    <mergeCell ref="B289:B290"/>
    <mergeCell ref="C289:C290"/>
    <mergeCell ref="E289:E290"/>
    <mergeCell ref="F289:F290"/>
    <mergeCell ref="G289:G290"/>
    <mergeCell ref="A287:A288"/>
    <mergeCell ref="B287:B288"/>
    <mergeCell ref="C287:C288"/>
    <mergeCell ref="E287:E288"/>
    <mergeCell ref="F287:F288"/>
    <mergeCell ref="G287:G288"/>
    <mergeCell ref="A285:A286"/>
    <mergeCell ref="B285:B286"/>
    <mergeCell ref="C285:C286"/>
    <mergeCell ref="E285:E286"/>
    <mergeCell ref="F285:F286"/>
    <mergeCell ref="G285:G286"/>
    <mergeCell ref="A283:A284"/>
    <mergeCell ref="B283:B284"/>
    <mergeCell ref="C283:C284"/>
    <mergeCell ref="E283:E284"/>
    <mergeCell ref="F283:F284"/>
    <mergeCell ref="G283:G284"/>
    <mergeCell ref="A281:A282"/>
    <mergeCell ref="B281:B282"/>
    <mergeCell ref="C281:C282"/>
    <mergeCell ref="E281:E282"/>
    <mergeCell ref="F281:F282"/>
    <mergeCell ref="G281:G282"/>
    <mergeCell ref="A255:A258"/>
    <mergeCell ref="E255:E258"/>
    <mergeCell ref="A259:A262"/>
    <mergeCell ref="B259:B262"/>
    <mergeCell ref="E259:E262"/>
    <mergeCell ref="B256:B258"/>
    <mergeCell ref="A246:A250"/>
    <mergeCell ref="B246:B250"/>
    <mergeCell ref="E246:E250"/>
    <mergeCell ref="A251:A254"/>
    <mergeCell ref="B251:B254"/>
    <mergeCell ref="E251:E254"/>
    <mergeCell ref="A232:A239"/>
    <mergeCell ref="B232:B239"/>
    <mergeCell ref="E232:E239"/>
    <mergeCell ref="A240:A245"/>
    <mergeCell ref="B240:B245"/>
    <mergeCell ref="E240:E245"/>
    <mergeCell ref="A223:A226"/>
    <mergeCell ref="B223:B226"/>
    <mergeCell ref="E223:E226"/>
    <mergeCell ref="A227:A231"/>
    <mergeCell ref="B227:B231"/>
    <mergeCell ref="E227:E231"/>
    <mergeCell ref="E203:E206"/>
    <mergeCell ref="A207:A216"/>
    <mergeCell ref="B207:B216"/>
    <mergeCell ref="E207:E216"/>
    <mergeCell ref="A217:A222"/>
    <mergeCell ref="B217:B222"/>
    <mergeCell ref="E217:E222"/>
    <mergeCell ref="A195:A197"/>
    <mergeCell ref="B195:B197"/>
    <mergeCell ref="A198:A201"/>
    <mergeCell ref="B198:B201"/>
    <mergeCell ref="A203:A206"/>
    <mergeCell ref="B203:B206"/>
    <mergeCell ref="A185:A186"/>
    <mergeCell ref="B185:B186"/>
    <mergeCell ref="A188:A189"/>
    <mergeCell ref="B188:B189"/>
    <mergeCell ref="A191:A193"/>
    <mergeCell ref="B191:B193"/>
    <mergeCell ref="A172:A174"/>
    <mergeCell ref="B172:B174"/>
    <mergeCell ref="A181:A182"/>
    <mergeCell ref="B181:B182"/>
    <mergeCell ref="A183:A184"/>
    <mergeCell ref="B183:B184"/>
    <mergeCell ref="A153:A161"/>
    <mergeCell ref="B153:B161"/>
    <mergeCell ref="A162:A166"/>
    <mergeCell ref="B162:B166"/>
    <mergeCell ref="A167:A171"/>
    <mergeCell ref="B167:B168"/>
    <mergeCell ref="B169:B171"/>
    <mergeCell ref="A135:A136"/>
    <mergeCell ref="B135:B136"/>
    <mergeCell ref="A137:A138"/>
    <mergeCell ref="B137:B138"/>
    <mergeCell ref="A139:A140"/>
    <mergeCell ref="B139:B140"/>
    <mergeCell ref="A124:A125"/>
    <mergeCell ref="A126:A127"/>
    <mergeCell ref="B126:B127"/>
    <mergeCell ref="A132:A133"/>
    <mergeCell ref="B132:B133"/>
    <mergeCell ref="A94:A95"/>
    <mergeCell ref="B94:B95"/>
    <mergeCell ref="A96:A97"/>
    <mergeCell ref="B96:B97"/>
    <mergeCell ref="A98:A99"/>
    <mergeCell ref="B98:B99"/>
    <mergeCell ref="A65:A67"/>
    <mergeCell ref="B65:B67"/>
    <mergeCell ref="A68:A69"/>
    <mergeCell ref="A72:A73"/>
    <mergeCell ref="B72:B73"/>
    <mergeCell ref="A54:A56"/>
    <mergeCell ref="B54:B56"/>
    <mergeCell ref="A57:A59"/>
    <mergeCell ref="B57:B59"/>
    <mergeCell ref="A61:A63"/>
    <mergeCell ref="B61:B63"/>
    <mergeCell ref="A1:G1"/>
    <mergeCell ref="A2:G2"/>
    <mergeCell ref="A38:A39"/>
    <mergeCell ref="B38:B39"/>
    <mergeCell ref="A51:A53"/>
    <mergeCell ref="B51:B52"/>
  </mergeCells>
  <pageMargins left="0.70866141732283472" right="0.70866141732283472" top="0.74803149606299213" bottom="0.74803149606299213" header="0.31496062992125984" footer="0.31496062992125984"/>
  <pageSetup paperSize="9" orientation="landscape"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zoomScaleNormal="100" workbookViewId="0">
      <selection activeCell="A3" sqref="A3"/>
    </sheetView>
  </sheetViews>
  <sheetFormatPr defaultColWidth="9.125" defaultRowHeight="15.75" x14ac:dyDescent="0.2"/>
  <cols>
    <col min="1" max="1" width="5.125" style="10" bestFit="1" customWidth="1"/>
    <col min="2" max="2" width="26.375" style="10" customWidth="1"/>
    <col min="3" max="3" width="8" style="10" bestFit="1" customWidth="1"/>
    <col min="4" max="4" width="9.25" style="10" customWidth="1"/>
    <col min="5" max="5" width="8.25" style="10" customWidth="1"/>
    <col min="6" max="6" width="7.375" style="10" customWidth="1"/>
    <col min="7" max="7" width="7.125" style="10" customWidth="1"/>
    <col min="8" max="8" width="7.625" style="10" customWidth="1"/>
    <col min="9" max="10" width="7.125" style="10" customWidth="1"/>
    <col min="11" max="11" width="6.75" style="10" customWidth="1"/>
    <col min="12" max="12" width="9.75" style="10" customWidth="1"/>
    <col min="13" max="13" width="11.75" style="10" customWidth="1"/>
    <col min="14" max="14" width="8.375" style="10" customWidth="1"/>
    <col min="15" max="16384" width="9.125" style="10"/>
  </cols>
  <sheetData>
    <row r="1" spans="1:14" ht="18.75" customHeight="1" x14ac:dyDescent="0.2">
      <c r="A1" s="627" t="s">
        <v>3509</v>
      </c>
      <c r="B1" s="627"/>
      <c r="C1" s="627"/>
      <c r="D1" s="627"/>
      <c r="E1" s="627"/>
      <c r="F1" s="627"/>
      <c r="G1" s="627"/>
      <c r="H1" s="627"/>
      <c r="I1" s="627"/>
      <c r="J1" s="627"/>
      <c r="K1" s="627"/>
      <c r="L1" s="627"/>
      <c r="M1" s="627"/>
      <c r="N1" s="627"/>
    </row>
    <row r="2" spans="1:14" ht="27" customHeight="1" x14ac:dyDescent="0.2">
      <c r="A2" s="626" t="s">
        <v>3566</v>
      </c>
      <c r="B2" s="626"/>
      <c r="C2" s="626"/>
      <c r="D2" s="626"/>
      <c r="E2" s="626"/>
      <c r="F2" s="626"/>
      <c r="G2" s="626"/>
      <c r="H2" s="626"/>
      <c r="I2" s="626"/>
      <c r="J2" s="626"/>
      <c r="K2" s="626"/>
      <c r="L2" s="626"/>
      <c r="M2" s="626"/>
      <c r="N2" s="626"/>
    </row>
    <row r="3" spans="1:14" ht="63" x14ac:dyDescent="0.2">
      <c r="A3" s="9" t="s">
        <v>0</v>
      </c>
      <c r="B3" s="9" t="s">
        <v>1</v>
      </c>
      <c r="C3" s="291" t="s">
        <v>177</v>
      </c>
      <c r="D3" s="9" t="s">
        <v>3488</v>
      </c>
      <c r="E3" s="9" t="s">
        <v>2</v>
      </c>
      <c r="F3" s="9" t="s">
        <v>45</v>
      </c>
      <c r="G3" s="9" t="s">
        <v>97</v>
      </c>
      <c r="H3" s="9" t="s">
        <v>100</v>
      </c>
      <c r="I3" s="9" t="s">
        <v>102</v>
      </c>
      <c r="J3" s="9" t="s">
        <v>151</v>
      </c>
      <c r="K3" s="9" t="s">
        <v>152</v>
      </c>
      <c r="L3" s="9" t="s">
        <v>183</v>
      </c>
      <c r="M3" s="9" t="s">
        <v>182</v>
      </c>
      <c r="N3" s="283" t="s">
        <v>173</v>
      </c>
    </row>
    <row r="4" spans="1:14" x14ac:dyDescent="0.2">
      <c r="A4" s="5">
        <v>1</v>
      </c>
      <c r="B4" s="6" t="s">
        <v>171</v>
      </c>
      <c r="C4" s="292" t="s">
        <v>51</v>
      </c>
      <c r="D4" s="7"/>
      <c r="E4" s="7"/>
      <c r="F4" s="7"/>
      <c r="G4" s="7">
        <v>820</v>
      </c>
      <c r="H4" s="7"/>
      <c r="I4" s="7"/>
      <c r="J4" s="7"/>
      <c r="K4" s="7">
        <v>21</v>
      </c>
      <c r="L4" s="7"/>
      <c r="M4" s="7"/>
      <c r="N4" s="284">
        <f>SUM(D4:M4)</f>
        <v>841</v>
      </c>
    </row>
    <row r="5" spans="1:14" x14ac:dyDescent="0.2">
      <c r="A5" s="5">
        <v>2</v>
      </c>
      <c r="B5" s="6" t="s">
        <v>19</v>
      </c>
      <c r="C5" s="292" t="s">
        <v>5</v>
      </c>
      <c r="D5" s="7">
        <v>24</v>
      </c>
      <c r="E5" s="7"/>
      <c r="F5" s="7">
        <v>100</v>
      </c>
      <c r="G5" s="7">
        <v>1090</v>
      </c>
      <c r="H5" s="7"/>
      <c r="I5" s="7"/>
      <c r="J5" s="7"/>
      <c r="K5" s="7"/>
      <c r="L5" s="7">
        <v>125</v>
      </c>
      <c r="M5" s="7"/>
      <c r="N5" s="284">
        <f t="shared" ref="N5:N70" si="0">SUM(D5:M5)</f>
        <v>1339</v>
      </c>
    </row>
    <row r="6" spans="1:14" x14ac:dyDescent="0.2">
      <c r="A6" s="5">
        <v>3</v>
      </c>
      <c r="B6" s="6" t="s">
        <v>52</v>
      </c>
      <c r="C6" s="292" t="s">
        <v>5</v>
      </c>
      <c r="D6" s="7">
        <v>1496</v>
      </c>
      <c r="E6" s="7">
        <v>1500</v>
      </c>
      <c r="F6" s="7"/>
      <c r="G6" s="7">
        <v>400</v>
      </c>
      <c r="H6" s="7"/>
      <c r="I6" s="7">
        <v>9</v>
      </c>
      <c r="J6" s="7"/>
      <c r="K6" s="7">
        <v>30</v>
      </c>
      <c r="L6" s="7"/>
      <c r="M6" s="7"/>
      <c r="N6" s="284">
        <f t="shared" si="0"/>
        <v>3435</v>
      </c>
    </row>
    <row r="7" spans="1:14" x14ac:dyDescent="0.2">
      <c r="A7" s="316">
        <v>4</v>
      </c>
      <c r="B7" s="6" t="s">
        <v>53</v>
      </c>
      <c r="C7" s="292" t="s">
        <v>5</v>
      </c>
      <c r="D7" s="7">
        <v>15</v>
      </c>
      <c r="E7" s="7"/>
      <c r="F7" s="7"/>
      <c r="G7" s="7"/>
      <c r="H7" s="7"/>
      <c r="I7" s="7"/>
      <c r="J7" s="7"/>
      <c r="K7" s="7"/>
      <c r="L7" s="7"/>
      <c r="M7" s="7"/>
      <c r="N7" s="284">
        <f t="shared" si="0"/>
        <v>15</v>
      </c>
    </row>
    <row r="8" spans="1:14" x14ac:dyDescent="0.2">
      <c r="A8" s="316">
        <v>5</v>
      </c>
      <c r="B8" s="6" t="s">
        <v>20</v>
      </c>
      <c r="C8" s="292" t="s">
        <v>5</v>
      </c>
      <c r="D8" s="7">
        <v>10</v>
      </c>
      <c r="E8" s="7"/>
      <c r="F8" s="7"/>
      <c r="G8" s="7">
        <v>90</v>
      </c>
      <c r="H8" s="7"/>
      <c r="I8" s="7"/>
      <c r="J8" s="7"/>
      <c r="K8" s="7"/>
      <c r="L8" s="7"/>
      <c r="M8" s="7"/>
      <c r="N8" s="284">
        <f t="shared" si="0"/>
        <v>100</v>
      </c>
    </row>
    <row r="9" spans="1:14" x14ac:dyDescent="0.2">
      <c r="A9" s="316">
        <v>6</v>
      </c>
      <c r="B9" s="6" t="s">
        <v>54</v>
      </c>
      <c r="C9" s="292" t="s">
        <v>5</v>
      </c>
      <c r="D9" s="7">
        <v>33</v>
      </c>
      <c r="E9" s="7"/>
      <c r="F9" s="7"/>
      <c r="G9" s="7">
        <v>30</v>
      </c>
      <c r="H9" s="7"/>
      <c r="I9" s="7"/>
      <c r="J9" s="7"/>
      <c r="K9" s="7"/>
      <c r="L9" s="7"/>
      <c r="M9" s="7"/>
      <c r="N9" s="284">
        <f t="shared" si="0"/>
        <v>63</v>
      </c>
    </row>
    <row r="10" spans="1:14" x14ac:dyDescent="0.2">
      <c r="A10" s="316">
        <v>7</v>
      </c>
      <c r="B10" s="6" t="s">
        <v>55</v>
      </c>
      <c r="C10" s="292" t="s">
        <v>5</v>
      </c>
      <c r="D10" s="7">
        <v>5</v>
      </c>
      <c r="E10" s="7"/>
      <c r="F10" s="7"/>
      <c r="G10" s="7"/>
      <c r="H10" s="7"/>
      <c r="I10" s="7"/>
      <c r="J10" s="7"/>
      <c r="K10" s="7"/>
      <c r="L10" s="7"/>
      <c r="M10" s="7"/>
      <c r="N10" s="284">
        <f t="shared" si="0"/>
        <v>5</v>
      </c>
    </row>
    <row r="11" spans="1:14" x14ac:dyDescent="0.2">
      <c r="A11" s="523">
        <v>8</v>
      </c>
      <c r="B11" s="6" t="s">
        <v>56</v>
      </c>
      <c r="C11" s="292" t="s">
        <v>5</v>
      </c>
      <c r="D11" s="7">
        <v>5</v>
      </c>
      <c r="E11" s="7"/>
      <c r="F11" s="7"/>
      <c r="G11" s="7"/>
      <c r="H11" s="7"/>
      <c r="I11" s="7"/>
      <c r="J11" s="7"/>
      <c r="K11" s="7"/>
      <c r="L11" s="7"/>
      <c r="M11" s="7"/>
      <c r="N11" s="284">
        <f t="shared" si="0"/>
        <v>5</v>
      </c>
    </row>
    <row r="12" spans="1:14" x14ac:dyDescent="0.2">
      <c r="A12" s="523">
        <v>9</v>
      </c>
      <c r="B12" s="6" t="s">
        <v>57</v>
      </c>
      <c r="C12" s="292" t="s">
        <v>5</v>
      </c>
      <c r="D12" s="7">
        <v>4</v>
      </c>
      <c r="E12" s="7"/>
      <c r="F12" s="7"/>
      <c r="G12" s="7"/>
      <c r="H12" s="7"/>
      <c r="I12" s="7"/>
      <c r="J12" s="7"/>
      <c r="K12" s="7"/>
      <c r="L12" s="7"/>
      <c r="M12" s="7"/>
      <c r="N12" s="284">
        <f t="shared" si="0"/>
        <v>4</v>
      </c>
    </row>
    <row r="13" spans="1:14" x14ac:dyDescent="0.2">
      <c r="A13" s="523">
        <v>10</v>
      </c>
      <c r="B13" s="6" t="s">
        <v>153</v>
      </c>
      <c r="C13" s="292" t="s">
        <v>5</v>
      </c>
      <c r="D13" s="7">
        <v>49</v>
      </c>
      <c r="E13" s="7"/>
      <c r="F13" s="7"/>
      <c r="G13" s="7"/>
      <c r="H13" s="7"/>
      <c r="I13" s="7"/>
      <c r="J13" s="7"/>
      <c r="K13" s="7"/>
      <c r="L13" s="7"/>
      <c r="M13" s="7"/>
      <c r="N13" s="284">
        <f t="shared" si="0"/>
        <v>49</v>
      </c>
    </row>
    <row r="14" spans="1:14" ht="18.75" customHeight="1" x14ac:dyDescent="0.2">
      <c r="A14" s="523">
        <v>11</v>
      </c>
      <c r="B14" s="6" t="s">
        <v>58</v>
      </c>
      <c r="C14" s="292" t="s">
        <v>5</v>
      </c>
      <c r="D14" s="7">
        <v>17</v>
      </c>
      <c r="E14" s="7"/>
      <c r="F14" s="7"/>
      <c r="G14" s="7"/>
      <c r="H14" s="7"/>
      <c r="I14" s="7"/>
      <c r="J14" s="7"/>
      <c r="K14" s="7"/>
      <c r="L14" s="7"/>
      <c r="M14" s="7"/>
      <c r="N14" s="284">
        <f t="shared" si="0"/>
        <v>17</v>
      </c>
    </row>
    <row r="15" spans="1:14" ht="18.75" customHeight="1" x14ac:dyDescent="0.2">
      <c r="A15" s="523">
        <v>12</v>
      </c>
      <c r="B15" s="6" t="s">
        <v>59</v>
      </c>
      <c r="C15" s="292" t="s">
        <v>5</v>
      </c>
      <c r="D15" s="7">
        <v>70</v>
      </c>
      <c r="E15" s="7"/>
      <c r="F15" s="7"/>
      <c r="G15" s="7"/>
      <c r="H15" s="7"/>
      <c r="I15" s="7"/>
      <c r="J15" s="7"/>
      <c r="K15" s="7"/>
      <c r="L15" s="7"/>
      <c r="M15" s="7"/>
      <c r="N15" s="284">
        <f t="shared" si="0"/>
        <v>70</v>
      </c>
    </row>
    <row r="16" spans="1:14" x14ac:dyDescent="0.2">
      <c r="A16" s="523">
        <v>13</v>
      </c>
      <c r="B16" s="6" t="s">
        <v>155</v>
      </c>
      <c r="C16" s="292" t="s">
        <v>5</v>
      </c>
      <c r="D16" s="7"/>
      <c r="E16" s="7"/>
      <c r="F16" s="7"/>
      <c r="G16" s="7"/>
      <c r="H16" s="7"/>
      <c r="I16" s="7"/>
      <c r="J16" s="7"/>
      <c r="K16" s="7">
        <v>1</v>
      </c>
      <c r="L16" s="7"/>
      <c r="M16" s="7"/>
      <c r="N16" s="284">
        <f t="shared" si="0"/>
        <v>1</v>
      </c>
    </row>
    <row r="17" spans="1:14" x14ac:dyDescent="0.2">
      <c r="A17" s="523">
        <v>14</v>
      </c>
      <c r="B17" s="6" t="s">
        <v>156</v>
      </c>
      <c r="C17" s="292" t="s">
        <v>5</v>
      </c>
      <c r="D17" s="7">
        <v>5</v>
      </c>
      <c r="E17" s="7"/>
      <c r="F17" s="7"/>
      <c r="G17" s="7">
        <v>5</v>
      </c>
      <c r="H17" s="7"/>
      <c r="I17" s="7"/>
      <c r="J17" s="7"/>
      <c r="K17" s="7">
        <v>1</v>
      </c>
      <c r="L17" s="7"/>
      <c r="M17" s="7"/>
      <c r="N17" s="284">
        <f t="shared" si="0"/>
        <v>11</v>
      </c>
    </row>
    <row r="18" spans="1:14" x14ac:dyDescent="0.2">
      <c r="A18" s="523">
        <v>15</v>
      </c>
      <c r="B18" s="6" t="s">
        <v>157</v>
      </c>
      <c r="C18" s="292" t="s">
        <v>5</v>
      </c>
      <c r="D18" s="7"/>
      <c r="E18" s="7"/>
      <c r="F18" s="7"/>
      <c r="G18" s="7">
        <v>22</v>
      </c>
      <c r="H18" s="7"/>
      <c r="I18" s="7"/>
      <c r="J18" s="7"/>
      <c r="K18" s="7">
        <v>1</v>
      </c>
      <c r="L18" s="7"/>
      <c r="M18" s="7"/>
      <c r="N18" s="284">
        <f t="shared" si="0"/>
        <v>23</v>
      </c>
    </row>
    <row r="19" spans="1:14" x14ac:dyDescent="0.2">
      <c r="A19" s="523">
        <v>16</v>
      </c>
      <c r="B19" s="6" t="s">
        <v>3490</v>
      </c>
      <c r="C19" s="316" t="s">
        <v>3491</v>
      </c>
      <c r="D19" s="7"/>
      <c r="E19" s="7"/>
      <c r="F19" s="7"/>
      <c r="G19" s="7">
        <v>30</v>
      </c>
      <c r="H19" s="7"/>
      <c r="I19" s="7"/>
      <c r="J19" s="7"/>
      <c r="K19" s="7"/>
      <c r="L19" s="7"/>
      <c r="M19" s="7"/>
      <c r="N19" s="316">
        <f t="shared" si="0"/>
        <v>30</v>
      </c>
    </row>
    <row r="20" spans="1:14" x14ac:dyDescent="0.2">
      <c r="A20" s="523">
        <v>17</v>
      </c>
      <c r="B20" s="6" t="s">
        <v>60</v>
      </c>
      <c r="C20" s="292" t="s">
        <v>51</v>
      </c>
      <c r="D20" s="7">
        <v>5</v>
      </c>
      <c r="E20" s="7"/>
      <c r="F20" s="7"/>
      <c r="G20" s="7"/>
      <c r="H20" s="7"/>
      <c r="I20" s="7"/>
      <c r="J20" s="7"/>
      <c r="K20" s="7"/>
      <c r="L20" s="7"/>
      <c r="M20" s="7"/>
      <c r="N20" s="284">
        <f t="shared" si="0"/>
        <v>5</v>
      </c>
    </row>
    <row r="21" spans="1:14" x14ac:dyDescent="0.2">
      <c r="A21" s="523">
        <v>18</v>
      </c>
      <c r="B21" s="6" t="s">
        <v>4</v>
      </c>
      <c r="C21" s="292" t="s">
        <v>3</v>
      </c>
      <c r="D21" s="7">
        <v>5</v>
      </c>
      <c r="E21" s="7"/>
      <c r="F21" s="7"/>
      <c r="G21" s="7">
        <v>17</v>
      </c>
      <c r="H21" s="7"/>
      <c r="I21" s="7"/>
      <c r="J21" s="7"/>
      <c r="K21" s="7"/>
      <c r="L21" s="7"/>
      <c r="M21" s="7"/>
      <c r="N21" s="284">
        <f t="shared" si="0"/>
        <v>22</v>
      </c>
    </row>
    <row r="22" spans="1:14" x14ac:dyDescent="0.2">
      <c r="A22" s="523">
        <v>19</v>
      </c>
      <c r="B22" s="6" t="s">
        <v>28</v>
      </c>
      <c r="C22" s="292" t="s">
        <v>3</v>
      </c>
      <c r="D22" s="7"/>
      <c r="E22" s="7">
        <v>1</v>
      </c>
      <c r="F22" s="7"/>
      <c r="G22" s="7"/>
      <c r="H22" s="7"/>
      <c r="I22" s="7"/>
      <c r="J22" s="7"/>
      <c r="K22" s="7"/>
      <c r="L22" s="7"/>
      <c r="M22" s="7"/>
      <c r="N22" s="284">
        <f t="shared" si="0"/>
        <v>1</v>
      </c>
    </row>
    <row r="23" spans="1:14" x14ac:dyDescent="0.2">
      <c r="A23" s="523">
        <v>20</v>
      </c>
      <c r="B23" s="6" t="s">
        <v>34</v>
      </c>
      <c r="C23" s="292" t="s">
        <v>3</v>
      </c>
      <c r="D23" s="7"/>
      <c r="E23" s="7">
        <v>3</v>
      </c>
      <c r="F23" s="7"/>
      <c r="G23" s="7"/>
      <c r="H23" s="7"/>
      <c r="I23" s="7"/>
      <c r="J23" s="7"/>
      <c r="K23" s="7"/>
      <c r="L23" s="7"/>
      <c r="M23" s="7"/>
      <c r="N23" s="284">
        <f t="shared" si="0"/>
        <v>3</v>
      </c>
    </row>
    <row r="24" spans="1:14" ht="18.75" customHeight="1" x14ac:dyDescent="0.2">
      <c r="A24" s="523">
        <v>21</v>
      </c>
      <c r="B24" s="6" t="s">
        <v>12</v>
      </c>
      <c r="C24" s="292" t="s">
        <v>5</v>
      </c>
      <c r="D24" s="7">
        <v>1</v>
      </c>
      <c r="E24" s="7"/>
      <c r="F24" s="7"/>
      <c r="G24" s="7"/>
      <c r="H24" s="7"/>
      <c r="I24" s="7"/>
      <c r="J24" s="7"/>
      <c r="K24" s="7"/>
      <c r="L24" s="7"/>
      <c r="M24" s="7"/>
      <c r="N24" s="284">
        <f t="shared" si="0"/>
        <v>1</v>
      </c>
    </row>
    <row r="25" spans="1:14" ht="18.75" customHeight="1" x14ac:dyDescent="0.2">
      <c r="A25" s="523">
        <v>22</v>
      </c>
      <c r="B25" s="6" t="s">
        <v>27</v>
      </c>
      <c r="C25" s="292" t="s">
        <v>3</v>
      </c>
      <c r="D25" s="7"/>
      <c r="E25" s="7">
        <v>1</v>
      </c>
      <c r="F25" s="7"/>
      <c r="G25" s="7"/>
      <c r="H25" s="7"/>
      <c r="I25" s="7"/>
      <c r="J25" s="7"/>
      <c r="K25" s="7"/>
      <c r="L25" s="7"/>
      <c r="M25" s="7"/>
      <c r="N25" s="284">
        <f t="shared" si="0"/>
        <v>1</v>
      </c>
    </row>
    <row r="26" spans="1:14" ht="18.75" customHeight="1" x14ac:dyDescent="0.2">
      <c r="A26" s="523">
        <v>23</v>
      </c>
      <c r="B26" s="6" t="s">
        <v>33</v>
      </c>
      <c r="C26" s="292" t="s">
        <v>3</v>
      </c>
      <c r="D26" s="7"/>
      <c r="E26" s="7">
        <v>6</v>
      </c>
      <c r="F26" s="7"/>
      <c r="G26" s="7"/>
      <c r="H26" s="7"/>
      <c r="I26" s="7"/>
      <c r="J26" s="7"/>
      <c r="K26" s="7"/>
      <c r="L26" s="7"/>
      <c r="M26" s="7"/>
      <c r="N26" s="284">
        <f t="shared" si="0"/>
        <v>6</v>
      </c>
    </row>
    <row r="27" spans="1:14" x14ac:dyDescent="0.2">
      <c r="A27" s="523">
        <v>24</v>
      </c>
      <c r="B27" s="6" t="s">
        <v>32</v>
      </c>
      <c r="C27" s="292" t="s">
        <v>3</v>
      </c>
      <c r="D27" s="7"/>
      <c r="E27" s="7">
        <v>10</v>
      </c>
      <c r="F27" s="7"/>
      <c r="G27" s="7">
        <v>3</v>
      </c>
      <c r="H27" s="7"/>
      <c r="I27" s="7"/>
      <c r="J27" s="7"/>
      <c r="K27" s="7"/>
      <c r="L27" s="7"/>
      <c r="M27" s="7"/>
      <c r="N27" s="284">
        <f t="shared" si="0"/>
        <v>13</v>
      </c>
    </row>
    <row r="28" spans="1:14" x14ac:dyDescent="0.2">
      <c r="A28" s="523">
        <v>25</v>
      </c>
      <c r="B28" s="6" t="s">
        <v>108</v>
      </c>
      <c r="C28" s="292" t="s">
        <v>3</v>
      </c>
      <c r="D28" s="7"/>
      <c r="E28" s="7"/>
      <c r="F28" s="7"/>
      <c r="G28" s="7">
        <v>6</v>
      </c>
      <c r="H28" s="7"/>
      <c r="I28" s="7">
        <v>1</v>
      </c>
      <c r="J28" s="7"/>
      <c r="K28" s="7"/>
      <c r="L28" s="7"/>
      <c r="M28" s="7"/>
      <c r="N28" s="284">
        <f t="shared" si="0"/>
        <v>7</v>
      </c>
    </row>
    <row r="29" spans="1:14" ht="18.75" customHeight="1" x14ac:dyDescent="0.2">
      <c r="A29" s="523">
        <v>26</v>
      </c>
      <c r="B29" s="6" t="s">
        <v>31</v>
      </c>
      <c r="C29" s="292" t="s">
        <v>3</v>
      </c>
      <c r="D29" s="7"/>
      <c r="E29" s="7">
        <v>1</v>
      </c>
      <c r="F29" s="7"/>
      <c r="G29" s="7"/>
      <c r="H29" s="7"/>
      <c r="I29" s="7"/>
      <c r="J29" s="7"/>
      <c r="K29" s="7"/>
      <c r="L29" s="7"/>
      <c r="M29" s="7"/>
      <c r="N29" s="284">
        <f t="shared" si="0"/>
        <v>1</v>
      </c>
    </row>
    <row r="30" spans="1:14" ht="18.75" customHeight="1" x14ac:dyDescent="0.2">
      <c r="A30" s="523">
        <v>27</v>
      </c>
      <c r="B30" s="6" t="s">
        <v>30</v>
      </c>
      <c r="C30" s="292" t="s">
        <v>3</v>
      </c>
      <c r="D30" s="7"/>
      <c r="E30" s="7">
        <v>10</v>
      </c>
      <c r="F30" s="7"/>
      <c r="G30" s="7"/>
      <c r="H30" s="7"/>
      <c r="I30" s="7"/>
      <c r="J30" s="7"/>
      <c r="K30" s="7"/>
      <c r="L30" s="7"/>
      <c r="M30" s="7"/>
      <c r="N30" s="284">
        <f t="shared" si="0"/>
        <v>10</v>
      </c>
    </row>
    <row r="31" spans="1:14" x14ac:dyDescent="0.2">
      <c r="A31" s="523">
        <v>28</v>
      </c>
      <c r="B31" s="6" t="s">
        <v>29</v>
      </c>
      <c r="C31" s="292" t="s">
        <v>3</v>
      </c>
      <c r="D31" s="7"/>
      <c r="E31" s="7">
        <v>1</v>
      </c>
      <c r="F31" s="7"/>
      <c r="G31" s="7"/>
      <c r="H31" s="7"/>
      <c r="I31" s="7"/>
      <c r="J31" s="7"/>
      <c r="K31" s="7"/>
      <c r="L31" s="7"/>
      <c r="M31" s="7"/>
      <c r="N31" s="284">
        <f t="shared" si="0"/>
        <v>1</v>
      </c>
    </row>
    <row r="32" spans="1:14" ht="18.75" customHeight="1" x14ac:dyDescent="0.2">
      <c r="A32" s="523">
        <v>29</v>
      </c>
      <c r="B32" s="6" t="s">
        <v>14</v>
      </c>
      <c r="C32" s="292" t="s">
        <v>3</v>
      </c>
      <c r="D32" s="7">
        <v>2</v>
      </c>
      <c r="E32" s="7"/>
      <c r="F32" s="7"/>
      <c r="G32" s="7"/>
      <c r="H32" s="7"/>
      <c r="I32" s="7"/>
      <c r="J32" s="7"/>
      <c r="K32" s="7"/>
      <c r="L32" s="7"/>
      <c r="M32" s="7"/>
      <c r="N32" s="284">
        <f t="shared" si="0"/>
        <v>2</v>
      </c>
    </row>
    <row r="33" spans="1:14" ht="18.75" customHeight="1" x14ac:dyDescent="0.2">
      <c r="A33" s="523">
        <v>30</v>
      </c>
      <c r="B33" s="6" t="s">
        <v>61</v>
      </c>
      <c r="C33" s="292" t="s">
        <v>3</v>
      </c>
      <c r="D33" s="7">
        <v>55</v>
      </c>
      <c r="E33" s="7"/>
      <c r="F33" s="7"/>
      <c r="G33" s="7"/>
      <c r="H33" s="7"/>
      <c r="I33" s="7"/>
      <c r="J33" s="7"/>
      <c r="K33" s="7"/>
      <c r="L33" s="7"/>
      <c r="M33" s="7"/>
      <c r="N33" s="284">
        <f t="shared" si="0"/>
        <v>55</v>
      </c>
    </row>
    <row r="34" spans="1:14" x14ac:dyDescent="0.2">
      <c r="A34" s="523">
        <v>31</v>
      </c>
      <c r="B34" s="6" t="s">
        <v>9</v>
      </c>
      <c r="C34" s="292" t="s">
        <v>5</v>
      </c>
      <c r="D34" s="7">
        <v>12</v>
      </c>
      <c r="E34" s="7"/>
      <c r="F34" s="7"/>
      <c r="G34" s="7">
        <v>300</v>
      </c>
      <c r="H34" s="7"/>
      <c r="I34" s="7"/>
      <c r="J34" s="7">
        <v>50</v>
      </c>
      <c r="K34" s="7"/>
      <c r="L34" s="7"/>
      <c r="M34" s="7"/>
      <c r="N34" s="284">
        <f t="shared" si="0"/>
        <v>362</v>
      </c>
    </row>
    <row r="35" spans="1:14" x14ac:dyDescent="0.2">
      <c r="A35" s="523">
        <v>32</v>
      </c>
      <c r="B35" s="6" t="s">
        <v>62</v>
      </c>
      <c r="C35" s="292" t="s">
        <v>5</v>
      </c>
      <c r="D35" s="7">
        <v>10</v>
      </c>
      <c r="E35" s="7"/>
      <c r="F35" s="7"/>
      <c r="G35" s="7"/>
      <c r="H35" s="7"/>
      <c r="I35" s="7"/>
      <c r="J35" s="7"/>
      <c r="K35" s="7"/>
      <c r="L35" s="7"/>
      <c r="M35" s="7"/>
      <c r="N35" s="284">
        <f t="shared" si="0"/>
        <v>10</v>
      </c>
    </row>
    <row r="36" spans="1:14" ht="18.75" customHeight="1" x14ac:dyDescent="0.2">
      <c r="A36" s="523">
        <v>33</v>
      </c>
      <c r="B36" s="6" t="s">
        <v>63</v>
      </c>
      <c r="C36" s="292" t="s">
        <v>5</v>
      </c>
      <c r="D36" s="7">
        <v>1</v>
      </c>
      <c r="E36" s="7"/>
      <c r="F36" s="7"/>
      <c r="G36" s="7"/>
      <c r="H36" s="7"/>
      <c r="I36" s="7"/>
      <c r="J36" s="7"/>
      <c r="K36" s="7"/>
      <c r="L36" s="7"/>
      <c r="M36" s="7"/>
      <c r="N36" s="284">
        <f t="shared" si="0"/>
        <v>1</v>
      </c>
    </row>
    <row r="37" spans="1:14" x14ac:dyDescent="0.2">
      <c r="A37" s="523">
        <v>34</v>
      </c>
      <c r="B37" s="6" t="s">
        <v>8</v>
      </c>
      <c r="C37" s="292" t="s">
        <v>5</v>
      </c>
      <c r="D37" s="7">
        <v>6</v>
      </c>
      <c r="E37" s="7"/>
      <c r="F37" s="7"/>
      <c r="G37" s="7">
        <v>30</v>
      </c>
      <c r="H37" s="7"/>
      <c r="I37" s="7"/>
      <c r="J37" s="7"/>
      <c r="K37" s="7"/>
      <c r="L37" s="7"/>
      <c r="M37" s="7"/>
      <c r="N37" s="284">
        <f t="shared" si="0"/>
        <v>36</v>
      </c>
    </row>
    <row r="38" spans="1:14" x14ac:dyDescent="0.2">
      <c r="A38" s="523">
        <v>35</v>
      </c>
      <c r="B38" s="6" t="s">
        <v>7</v>
      </c>
      <c r="C38" s="292" t="s">
        <v>5</v>
      </c>
      <c r="D38" s="7">
        <v>55</v>
      </c>
      <c r="E38" s="7"/>
      <c r="F38" s="7"/>
      <c r="G38" s="7">
        <v>30</v>
      </c>
      <c r="H38" s="7"/>
      <c r="I38" s="7"/>
      <c r="J38" s="7"/>
      <c r="K38" s="7"/>
      <c r="L38" s="7"/>
      <c r="M38" s="7"/>
      <c r="N38" s="284">
        <f t="shared" si="0"/>
        <v>85</v>
      </c>
    </row>
    <row r="39" spans="1:14" x14ac:dyDescent="0.2">
      <c r="A39" s="523">
        <v>36</v>
      </c>
      <c r="B39" s="6" t="s">
        <v>64</v>
      </c>
      <c r="C39" s="292" t="s">
        <v>5</v>
      </c>
      <c r="D39" s="7">
        <v>53</v>
      </c>
      <c r="E39" s="7"/>
      <c r="F39" s="7"/>
      <c r="G39" s="7"/>
      <c r="H39" s="7"/>
      <c r="I39" s="7"/>
      <c r="J39" s="7"/>
      <c r="K39" s="7"/>
      <c r="L39" s="7"/>
      <c r="M39" s="7"/>
      <c r="N39" s="284">
        <f t="shared" si="0"/>
        <v>53</v>
      </c>
    </row>
    <row r="40" spans="1:14" x14ac:dyDescent="0.2">
      <c r="A40" s="523">
        <v>37</v>
      </c>
      <c r="B40" s="6" t="s">
        <v>65</v>
      </c>
      <c r="C40" s="292" t="s">
        <v>5</v>
      </c>
      <c r="D40" s="7">
        <v>174</v>
      </c>
      <c r="E40" s="7"/>
      <c r="F40" s="7"/>
      <c r="G40" s="7">
        <v>1200</v>
      </c>
      <c r="H40" s="7"/>
      <c r="I40" s="7"/>
      <c r="J40" s="7"/>
      <c r="K40" s="7"/>
      <c r="L40" s="7"/>
      <c r="M40" s="7"/>
      <c r="N40" s="284">
        <f t="shared" si="0"/>
        <v>1374</v>
      </c>
    </row>
    <row r="41" spans="1:14" ht="18.75" x14ac:dyDescent="0.2">
      <c r="A41" s="523">
        <v>38</v>
      </c>
      <c r="B41" s="6" t="s">
        <v>96</v>
      </c>
      <c r="C41" s="292" t="s">
        <v>178</v>
      </c>
      <c r="D41" s="7"/>
      <c r="E41" s="7"/>
      <c r="F41" s="7"/>
      <c r="G41" s="7"/>
      <c r="H41" s="7"/>
      <c r="I41" s="7"/>
      <c r="J41" s="7">
        <v>300</v>
      </c>
      <c r="K41" s="7"/>
      <c r="L41" s="7"/>
      <c r="M41" s="7">
        <v>1100</v>
      </c>
      <c r="N41" s="284">
        <f t="shared" si="0"/>
        <v>1400</v>
      </c>
    </row>
    <row r="42" spans="1:14" x14ac:dyDescent="0.2">
      <c r="A42" s="523">
        <v>39</v>
      </c>
      <c r="B42" s="6" t="s">
        <v>144</v>
      </c>
      <c r="C42" s="292" t="s">
        <v>5</v>
      </c>
      <c r="D42" s="7"/>
      <c r="E42" s="7"/>
      <c r="F42" s="7"/>
      <c r="G42" s="7"/>
      <c r="H42" s="7"/>
      <c r="I42" s="7"/>
      <c r="J42" s="7">
        <v>10</v>
      </c>
      <c r="K42" s="7"/>
      <c r="L42" s="7"/>
      <c r="M42" s="7"/>
      <c r="N42" s="284">
        <f t="shared" si="0"/>
        <v>10</v>
      </c>
    </row>
    <row r="43" spans="1:14" x14ac:dyDescent="0.2">
      <c r="A43" s="523">
        <v>40</v>
      </c>
      <c r="B43" s="6" t="s">
        <v>41</v>
      </c>
      <c r="C43" s="292" t="s">
        <v>5</v>
      </c>
      <c r="D43" s="7"/>
      <c r="E43" s="7">
        <v>2</v>
      </c>
      <c r="F43" s="7"/>
      <c r="G43" s="7"/>
      <c r="H43" s="7"/>
      <c r="I43" s="7"/>
      <c r="J43" s="7"/>
      <c r="K43" s="7"/>
      <c r="L43" s="7"/>
      <c r="M43" s="7"/>
      <c r="N43" s="284">
        <f t="shared" si="0"/>
        <v>2</v>
      </c>
    </row>
    <row r="44" spans="1:14" x14ac:dyDescent="0.2">
      <c r="A44" s="523">
        <v>41</v>
      </c>
      <c r="B44" s="6" t="s">
        <v>17</v>
      </c>
      <c r="C44" s="292" t="s">
        <v>5</v>
      </c>
      <c r="D44" s="7">
        <v>191</v>
      </c>
      <c r="E44" s="7"/>
      <c r="F44" s="7"/>
      <c r="G44" s="7">
        <v>250</v>
      </c>
      <c r="H44" s="7"/>
      <c r="I44" s="7"/>
      <c r="J44" s="7"/>
      <c r="K44" s="7"/>
      <c r="L44" s="7"/>
      <c r="M44" s="7"/>
      <c r="N44" s="284">
        <f t="shared" si="0"/>
        <v>441</v>
      </c>
    </row>
    <row r="45" spans="1:14" ht="18.75" customHeight="1" x14ac:dyDescent="0.2">
      <c r="A45" s="523">
        <v>42</v>
      </c>
      <c r="B45" s="6" t="s">
        <v>167</v>
      </c>
      <c r="C45" s="292" t="s">
        <v>49</v>
      </c>
      <c r="D45" s="7"/>
      <c r="E45" s="7"/>
      <c r="F45" s="7"/>
      <c r="G45" s="7"/>
      <c r="H45" s="7"/>
      <c r="I45" s="7"/>
      <c r="J45" s="7"/>
      <c r="K45" s="7">
        <v>50</v>
      </c>
      <c r="L45" s="7"/>
      <c r="M45" s="7"/>
      <c r="N45" s="284">
        <f t="shared" si="0"/>
        <v>50</v>
      </c>
    </row>
    <row r="46" spans="1:14" ht="15.75" customHeight="1" x14ac:dyDescent="0.2">
      <c r="A46" s="523">
        <v>43</v>
      </c>
      <c r="B46" s="6" t="s">
        <v>166</v>
      </c>
      <c r="C46" s="292" t="s">
        <v>49</v>
      </c>
      <c r="D46" s="7"/>
      <c r="E46" s="7"/>
      <c r="F46" s="7"/>
      <c r="G46" s="7"/>
      <c r="H46" s="7"/>
      <c r="I46" s="7"/>
      <c r="J46" s="7"/>
      <c r="K46" s="7">
        <v>30</v>
      </c>
      <c r="L46" s="7"/>
      <c r="M46" s="7"/>
      <c r="N46" s="284">
        <f t="shared" si="0"/>
        <v>30</v>
      </c>
    </row>
    <row r="47" spans="1:14" x14ac:dyDescent="0.2">
      <c r="A47" s="523">
        <v>44</v>
      </c>
      <c r="B47" s="6" t="s">
        <v>164</v>
      </c>
      <c r="C47" s="292" t="s">
        <v>172</v>
      </c>
      <c r="D47" s="7"/>
      <c r="E47" s="7"/>
      <c r="F47" s="7"/>
      <c r="G47" s="7"/>
      <c r="H47" s="7"/>
      <c r="I47" s="7"/>
      <c r="J47" s="7"/>
      <c r="K47" s="7">
        <v>40</v>
      </c>
      <c r="L47" s="7"/>
      <c r="M47" s="7"/>
      <c r="N47" s="284">
        <f t="shared" si="0"/>
        <v>40</v>
      </c>
    </row>
    <row r="48" spans="1:14" ht="18.75" customHeight="1" x14ac:dyDescent="0.2">
      <c r="A48" s="523">
        <v>45</v>
      </c>
      <c r="B48" s="6" t="s">
        <v>169</v>
      </c>
      <c r="C48" s="292" t="s">
        <v>3</v>
      </c>
      <c r="D48" s="7"/>
      <c r="E48" s="7"/>
      <c r="F48" s="7"/>
      <c r="G48" s="7">
        <v>60</v>
      </c>
      <c r="H48" s="7"/>
      <c r="I48" s="7"/>
      <c r="J48" s="7"/>
      <c r="K48" s="7">
        <v>5</v>
      </c>
      <c r="L48" s="7"/>
      <c r="M48" s="7"/>
      <c r="N48" s="284">
        <f t="shared" si="0"/>
        <v>65</v>
      </c>
    </row>
    <row r="49" spans="1:14" ht="18.75" customHeight="1" x14ac:dyDescent="0.2">
      <c r="A49" s="523">
        <v>46</v>
      </c>
      <c r="B49" s="6" t="s">
        <v>66</v>
      </c>
      <c r="C49" s="292" t="s">
        <v>5</v>
      </c>
      <c r="D49" s="7">
        <v>90</v>
      </c>
      <c r="E49" s="7"/>
      <c r="F49" s="7"/>
      <c r="G49" s="7"/>
      <c r="H49" s="7"/>
      <c r="I49" s="7"/>
      <c r="J49" s="7"/>
      <c r="K49" s="7"/>
      <c r="L49" s="7"/>
      <c r="M49" s="7"/>
      <c r="N49" s="284">
        <f t="shared" si="0"/>
        <v>90</v>
      </c>
    </row>
    <row r="50" spans="1:14" x14ac:dyDescent="0.2">
      <c r="A50" s="523">
        <v>47</v>
      </c>
      <c r="B50" s="6" t="s">
        <v>67</v>
      </c>
      <c r="C50" s="292" t="s">
        <v>5</v>
      </c>
      <c r="D50" s="7">
        <v>1567</v>
      </c>
      <c r="E50" s="7"/>
      <c r="F50" s="7"/>
      <c r="G50" s="7"/>
      <c r="H50" s="7"/>
      <c r="I50" s="7"/>
      <c r="J50" s="7"/>
      <c r="K50" s="7"/>
      <c r="L50" s="7"/>
      <c r="M50" s="7"/>
      <c r="N50" s="284">
        <f t="shared" si="0"/>
        <v>1567</v>
      </c>
    </row>
    <row r="51" spans="1:14" x14ac:dyDescent="0.2">
      <c r="A51" s="523">
        <v>48</v>
      </c>
      <c r="B51" s="6" t="s">
        <v>38</v>
      </c>
      <c r="C51" s="292" t="s">
        <v>3</v>
      </c>
      <c r="D51" s="7"/>
      <c r="E51" s="7">
        <v>10</v>
      </c>
      <c r="F51" s="7"/>
      <c r="G51" s="7"/>
      <c r="H51" s="7"/>
      <c r="I51" s="7"/>
      <c r="J51" s="7"/>
      <c r="K51" s="7"/>
      <c r="L51" s="7"/>
      <c r="M51" s="7"/>
      <c r="N51" s="284">
        <f t="shared" si="0"/>
        <v>10</v>
      </c>
    </row>
    <row r="52" spans="1:14" x14ac:dyDescent="0.2">
      <c r="A52" s="523">
        <v>49</v>
      </c>
      <c r="B52" s="6" t="s">
        <v>37</v>
      </c>
      <c r="C52" s="292" t="s">
        <v>3</v>
      </c>
      <c r="D52" s="7"/>
      <c r="E52" s="7">
        <v>15</v>
      </c>
      <c r="F52" s="7"/>
      <c r="G52" s="7"/>
      <c r="H52" s="7"/>
      <c r="I52" s="7"/>
      <c r="J52" s="7"/>
      <c r="K52" s="7"/>
      <c r="L52" s="7"/>
      <c r="M52" s="7"/>
      <c r="N52" s="284">
        <f t="shared" si="0"/>
        <v>15</v>
      </c>
    </row>
    <row r="53" spans="1:14" x14ac:dyDescent="0.2">
      <c r="A53" s="523">
        <v>50</v>
      </c>
      <c r="B53" s="6" t="s">
        <v>68</v>
      </c>
      <c r="C53" s="292" t="s">
        <v>5</v>
      </c>
      <c r="D53" s="7">
        <v>20</v>
      </c>
      <c r="E53" s="7"/>
      <c r="F53" s="7"/>
      <c r="G53" s="7"/>
      <c r="H53" s="7"/>
      <c r="I53" s="7"/>
      <c r="J53" s="7"/>
      <c r="K53" s="7"/>
      <c r="L53" s="7"/>
      <c r="M53" s="7"/>
      <c r="N53" s="284">
        <f t="shared" si="0"/>
        <v>20</v>
      </c>
    </row>
    <row r="54" spans="1:14" x14ac:dyDescent="0.2">
      <c r="A54" s="523">
        <v>51</v>
      </c>
      <c r="B54" s="6" t="s">
        <v>69</v>
      </c>
      <c r="C54" s="292" t="s">
        <v>5</v>
      </c>
      <c r="D54" s="7">
        <v>12</v>
      </c>
      <c r="E54" s="7"/>
      <c r="F54" s="7"/>
      <c r="G54" s="7"/>
      <c r="H54" s="7"/>
      <c r="I54" s="7"/>
      <c r="J54" s="7"/>
      <c r="K54" s="7"/>
      <c r="L54" s="7"/>
      <c r="M54" s="7"/>
      <c r="N54" s="284">
        <f t="shared" si="0"/>
        <v>12</v>
      </c>
    </row>
    <row r="55" spans="1:14" x14ac:dyDescent="0.2">
      <c r="A55" s="523">
        <v>52</v>
      </c>
      <c r="B55" s="6" t="s">
        <v>170</v>
      </c>
      <c r="C55" s="292" t="s">
        <v>50</v>
      </c>
      <c r="D55" s="7"/>
      <c r="E55" s="7"/>
      <c r="F55" s="7"/>
      <c r="G55" s="7"/>
      <c r="H55" s="7"/>
      <c r="I55" s="7"/>
      <c r="J55" s="7"/>
      <c r="K55" s="7">
        <v>40</v>
      </c>
      <c r="L55" s="7"/>
      <c r="M55" s="7"/>
      <c r="N55" s="284">
        <f t="shared" si="0"/>
        <v>40</v>
      </c>
    </row>
    <row r="56" spans="1:14" x14ac:dyDescent="0.2">
      <c r="A56" s="523">
        <v>53</v>
      </c>
      <c r="B56" s="6" t="s">
        <v>154</v>
      </c>
      <c r="C56" s="292" t="s">
        <v>5</v>
      </c>
      <c r="D56" s="7">
        <v>2</v>
      </c>
      <c r="E56" s="7"/>
      <c r="F56" s="7"/>
      <c r="G56" s="7"/>
      <c r="H56" s="7"/>
      <c r="I56" s="7"/>
      <c r="J56" s="7"/>
      <c r="K56" s="7"/>
      <c r="L56" s="7"/>
      <c r="M56" s="7"/>
      <c r="N56" s="284">
        <f t="shared" si="0"/>
        <v>2</v>
      </c>
    </row>
    <row r="57" spans="1:14" x14ac:dyDescent="0.2">
      <c r="A57" s="523">
        <v>54</v>
      </c>
      <c r="B57" s="6" t="s">
        <v>70</v>
      </c>
      <c r="C57" s="292" t="s">
        <v>5</v>
      </c>
      <c r="D57" s="7">
        <v>61</v>
      </c>
      <c r="E57" s="7"/>
      <c r="F57" s="7"/>
      <c r="G57" s="7"/>
      <c r="H57" s="7"/>
      <c r="I57" s="7"/>
      <c r="J57" s="7"/>
      <c r="K57" s="7"/>
      <c r="L57" s="7"/>
      <c r="M57" s="7"/>
      <c r="N57" s="284">
        <f t="shared" si="0"/>
        <v>61</v>
      </c>
    </row>
    <row r="58" spans="1:14" x14ac:dyDescent="0.2">
      <c r="A58" s="523">
        <v>55</v>
      </c>
      <c r="B58" s="6" t="s">
        <v>142</v>
      </c>
      <c r="C58" s="292" t="s">
        <v>5</v>
      </c>
      <c r="D58" s="7"/>
      <c r="E58" s="7"/>
      <c r="F58" s="7"/>
      <c r="G58" s="7"/>
      <c r="H58" s="7"/>
      <c r="I58" s="7"/>
      <c r="J58" s="7">
        <v>2</v>
      </c>
      <c r="K58" s="7"/>
      <c r="L58" s="7"/>
      <c r="M58" s="7"/>
      <c r="N58" s="284">
        <f t="shared" si="0"/>
        <v>2</v>
      </c>
    </row>
    <row r="59" spans="1:14" x14ac:dyDescent="0.2">
      <c r="A59" s="523">
        <v>56</v>
      </c>
      <c r="B59" s="6" t="s">
        <v>3506</v>
      </c>
      <c r="C59" s="316" t="s">
        <v>3491</v>
      </c>
      <c r="D59" s="7"/>
      <c r="E59" s="7"/>
      <c r="F59" s="7"/>
      <c r="G59" s="7">
        <v>3</v>
      </c>
      <c r="H59" s="7"/>
      <c r="I59" s="7"/>
      <c r="J59" s="7"/>
      <c r="K59" s="7"/>
      <c r="L59" s="7"/>
      <c r="M59" s="7"/>
      <c r="N59" s="316">
        <f t="shared" si="0"/>
        <v>3</v>
      </c>
    </row>
    <row r="60" spans="1:14" x14ac:dyDescent="0.2">
      <c r="A60" s="523">
        <v>57</v>
      </c>
      <c r="B60" s="6" t="s">
        <v>94</v>
      </c>
      <c r="C60" s="292" t="s">
        <v>5</v>
      </c>
      <c r="D60" s="7"/>
      <c r="E60" s="7"/>
      <c r="F60" s="7"/>
      <c r="G60" s="7"/>
      <c r="H60" s="7"/>
      <c r="I60" s="7"/>
      <c r="J60" s="7">
        <v>10</v>
      </c>
      <c r="K60" s="7"/>
      <c r="L60" s="7"/>
      <c r="M60" s="7"/>
      <c r="N60" s="284">
        <f t="shared" si="0"/>
        <v>10</v>
      </c>
    </row>
    <row r="61" spans="1:14" x14ac:dyDescent="0.2">
      <c r="A61" s="523">
        <v>58</v>
      </c>
      <c r="B61" s="6" t="s">
        <v>25</v>
      </c>
      <c r="C61" s="292" t="s">
        <v>5</v>
      </c>
      <c r="D61" s="7"/>
      <c r="E61" s="7">
        <v>23</v>
      </c>
      <c r="F61" s="7"/>
      <c r="G61" s="7"/>
      <c r="H61" s="7"/>
      <c r="I61" s="7"/>
      <c r="J61" s="7"/>
      <c r="K61" s="7"/>
      <c r="L61" s="7"/>
      <c r="M61" s="7"/>
      <c r="N61" s="284">
        <f t="shared" si="0"/>
        <v>23</v>
      </c>
    </row>
    <row r="62" spans="1:14" x14ac:dyDescent="0.2">
      <c r="A62" s="523">
        <v>59</v>
      </c>
      <c r="B62" s="6" t="s">
        <v>148</v>
      </c>
      <c r="C62" s="292" t="s">
        <v>3</v>
      </c>
      <c r="D62" s="7"/>
      <c r="E62" s="7"/>
      <c r="F62" s="7"/>
      <c r="G62" s="7"/>
      <c r="H62" s="7"/>
      <c r="I62" s="7"/>
      <c r="J62" s="7">
        <v>2</v>
      </c>
      <c r="K62" s="7"/>
      <c r="L62" s="7"/>
      <c r="M62" s="7"/>
      <c r="N62" s="284">
        <f t="shared" si="0"/>
        <v>2</v>
      </c>
    </row>
    <row r="63" spans="1:14" x14ac:dyDescent="0.2">
      <c r="A63" s="523">
        <v>60</v>
      </c>
      <c r="B63" s="6" t="s">
        <v>35</v>
      </c>
      <c r="C63" s="292" t="s">
        <v>3</v>
      </c>
      <c r="D63" s="7"/>
      <c r="E63" s="7">
        <v>1</v>
      </c>
      <c r="F63" s="7"/>
      <c r="G63" s="7"/>
      <c r="H63" s="7"/>
      <c r="I63" s="7"/>
      <c r="J63" s="7"/>
      <c r="K63" s="7"/>
      <c r="L63" s="7"/>
      <c r="M63" s="7"/>
      <c r="N63" s="284">
        <f t="shared" si="0"/>
        <v>1</v>
      </c>
    </row>
    <row r="64" spans="1:14" x14ac:dyDescent="0.2">
      <c r="A64" s="523">
        <v>61</v>
      </c>
      <c r="B64" s="6" t="s">
        <v>71</v>
      </c>
      <c r="C64" s="292" t="s">
        <v>5</v>
      </c>
      <c r="D64" s="7">
        <v>1</v>
      </c>
      <c r="E64" s="7"/>
      <c r="F64" s="7"/>
      <c r="G64" s="7"/>
      <c r="H64" s="7"/>
      <c r="I64" s="7"/>
      <c r="J64" s="7"/>
      <c r="K64" s="7"/>
      <c r="L64" s="7"/>
      <c r="M64" s="7"/>
      <c r="N64" s="284">
        <f t="shared" si="0"/>
        <v>1</v>
      </c>
    </row>
    <row r="65" spans="1:14" x14ac:dyDescent="0.2">
      <c r="A65" s="523">
        <v>62</v>
      </c>
      <c r="B65" s="6" t="s">
        <v>16</v>
      </c>
      <c r="C65" s="292" t="s">
        <v>5</v>
      </c>
      <c r="D65" s="7">
        <v>2</v>
      </c>
      <c r="E65" s="7"/>
      <c r="F65" s="7"/>
      <c r="G65" s="7"/>
      <c r="H65" s="7"/>
      <c r="I65" s="7"/>
      <c r="J65" s="7"/>
      <c r="K65" s="7"/>
      <c r="L65" s="7"/>
      <c r="M65" s="7"/>
      <c r="N65" s="284">
        <f t="shared" si="0"/>
        <v>2</v>
      </c>
    </row>
    <row r="66" spans="1:14" x14ac:dyDescent="0.2">
      <c r="A66" s="523">
        <v>63</v>
      </c>
      <c r="B66" s="6" t="s">
        <v>15</v>
      </c>
      <c r="C66" s="292" t="s">
        <v>3</v>
      </c>
      <c r="D66" s="7">
        <v>3</v>
      </c>
      <c r="E66" s="7"/>
      <c r="F66" s="7"/>
      <c r="G66" s="7"/>
      <c r="H66" s="7"/>
      <c r="I66" s="7"/>
      <c r="J66" s="7"/>
      <c r="K66" s="7"/>
      <c r="L66" s="7"/>
      <c r="M66" s="7"/>
      <c r="N66" s="284">
        <f t="shared" si="0"/>
        <v>3</v>
      </c>
    </row>
    <row r="67" spans="1:14" ht="31.5" x14ac:dyDescent="0.2">
      <c r="A67" s="523">
        <v>64</v>
      </c>
      <c r="B67" s="6" t="s">
        <v>180</v>
      </c>
      <c r="C67" s="292" t="s">
        <v>3</v>
      </c>
      <c r="D67" s="7">
        <v>9</v>
      </c>
      <c r="E67" s="7"/>
      <c r="F67" s="7"/>
      <c r="G67" s="7"/>
      <c r="H67" s="7"/>
      <c r="I67" s="7"/>
      <c r="J67" s="7"/>
      <c r="K67" s="7"/>
      <c r="L67" s="7"/>
      <c r="M67" s="7"/>
      <c r="N67" s="284">
        <f t="shared" si="0"/>
        <v>9</v>
      </c>
    </row>
    <row r="68" spans="1:14" x14ac:dyDescent="0.2">
      <c r="A68" s="523">
        <v>65</v>
      </c>
      <c r="B68" s="6" t="s">
        <v>174</v>
      </c>
      <c r="C68" s="292" t="s">
        <v>3</v>
      </c>
      <c r="D68" s="7">
        <v>1</v>
      </c>
      <c r="E68" s="7"/>
      <c r="F68" s="7"/>
      <c r="G68" s="7"/>
      <c r="H68" s="7"/>
      <c r="I68" s="7"/>
      <c r="J68" s="7"/>
      <c r="K68" s="7"/>
      <c r="L68" s="7"/>
      <c r="M68" s="7"/>
      <c r="N68" s="284">
        <f t="shared" si="0"/>
        <v>1</v>
      </c>
    </row>
    <row r="69" spans="1:14" x14ac:dyDescent="0.2">
      <c r="A69" s="523">
        <v>66</v>
      </c>
      <c r="B69" s="6" t="s">
        <v>6</v>
      </c>
      <c r="C69" s="292" t="s">
        <v>5</v>
      </c>
      <c r="D69" s="7">
        <v>1</v>
      </c>
      <c r="E69" s="7"/>
      <c r="F69" s="7"/>
      <c r="G69" s="7"/>
      <c r="H69" s="7"/>
      <c r="I69" s="7"/>
      <c r="J69" s="7"/>
      <c r="K69" s="7"/>
      <c r="L69" s="7"/>
      <c r="M69" s="7"/>
      <c r="N69" s="284">
        <f t="shared" si="0"/>
        <v>1</v>
      </c>
    </row>
    <row r="70" spans="1:14" x14ac:dyDescent="0.2">
      <c r="A70" s="523">
        <v>67</v>
      </c>
      <c r="B70" s="8" t="s">
        <v>72</v>
      </c>
      <c r="C70" s="292" t="s">
        <v>5</v>
      </c>
      <c r="D70" s="7">
        <v>2</v>
      </c>
      <c r="E70" s="7"/>
      <c r="F70" s="7"/>
      <c r="G70" s="7"/>
      <c r="H70" s="7"/>
      <c r="I70" s="7"/>
      <c r="J70" s="7"/>
      <c r="K70" s="7"/>
      <c r="L70" s="7"/>
      <c r="M70" s="7"/>
      <c r="N70" s="284">
        <f t="shared" si="0"/>
        <v>2</v>
      </c>
    </row>
    <row r="71" spans="1:14" x14ac:dyDescent="0.2">
      <c r="A71" s="523">
        <v>68</v>
      </c>
      <c r="B71" s="6" t="s">
        <v>103</v>
      </c>
      <c r="C71" s="292" t="s">
        <v>3</v>
      </c>
      <c r="D71" s="7"/>
      <c r="E71" s="7"/>
      <c r="F71" s="7"/>
      <c r="G71" s="7"/>
      <c r="H71" s="7"/>
      <c r="I71" s="7">
        <v>1</v>
      </c>
      <c r="J71" s="7"/>
      <c r="K71" s="7"/>
      <c r="L71" s="7"/>
      <c r="M71" s="7"/>
      <c r="N71" s="284">
        <f t="shared" ref="N71:N134" si="1">SUM(D71:M71)</f>
        <v>1</v>
      </c>
    </row>
    <row r="72" spans="1:14" ht="18.75" customHeight="1" x14ac:dyDescent="0.2">
      <c r="A72" s="523">
        <v>69</v>
      </c>
      <c r="B72" s="6" t="s">
        <v>104</v>
      </c>
      <c r="C72" s="292" t="s">
        <v>3</v>
      </c>
      <c r="D72" s="7"/>
      <c r="E72" s="7"/>
      <c r="F72" s="7"/>
      <c r="G72" s="7"/>
      <c r="H72" s="7"/>
      <c r="I72" s="7">
        <v>1</v>
      </c>
      <c r="J72" s="7"/>
      <c r="K72" s="7"/>
      <c r="L72" s="7"/>
      <c r="M72" s="7"/>
      <c r="N72" s="284">
        <f t="shared" si="1"/>
        <v>1</v>
      </c>
    </row>
    <row r="73" spans="1:14" x14ac:dyDescent="0.2">
      <c r="A73" s="523">
        <v>70</v>
      </c>
      <c r="B73" s="6" t="s">
        <v>105</v>
      </c>
      <c r="C73" s="292" t="s">
        <v>3</v>
      </c>
      <c r="D73" s="7"/>
      <c r="E73" s="7"/>
      <c r="F73" s="7"/>
      <c r="G73" s="7"/>
      <c r="H73" s="7"/>
      <c r="I73" s="7">
        <v>2</v>
      </c>
      <c r="J73" s="7"/>
      <c r="K73" s="7"/>
      <c r="L73" s="7"/>
      <c r="M73" s="7"/>
      <c r="N73" s="284">
        <f t="shared" si="1"/>
        <v>2</v>
      </c>
    </row>
    <row r="74" spans="1:14" x14ac:dyDescent="0.2">
      <c r="A74" s="523">
        <v>71</v>
      </c>
      <c r="B74" s="6" t="s">
        <v>106</v>
      </c>
      <c r="C74" s="292" t="s">
        <v>3</v>
      </c>
      <c r="D74" s="7"/>
      <c r="E74" s="7"/>
      <c r="F74" s="7"/>
      <c r="G74" s="7"/>
      <c r="H74" s="7"/>
      <c r="I74" s="7">
        <v>2</v>
      </c>
      <c r="J74" s="7"/>
      <c r="K74" s="7"/>
      <c r="L74" s="7"/>
      <c r="M74" s="7"/>
      <c r="N74" s="284">
        <f t="shared" si="1"/>
        <v>2</v>
      </c>
    </row>
    <row r="75" spans="1:14" x14ac:dyDescent="0.2">
      <c r="A75" s="523">
        <v>72</v>
      </c>
      <c r="B75" s="6" t="s">
        <v>3492</v>
      </c>
      <c r="C75" s="316" t="s">
        <v>3</v>
      </c>
      <c r="D75" s="7"/>
      <c r="E75" s="7"/>
      <c r="F75" s="7"/>
      <c r="G75" s="7"/>
      <c r="H75" s="7"/>
      <c r="I75" s="7"/>
      <c r="J75" s="7"/>
      <c r="K75" s="7"/>
      <c r="L75" s="7"/>
      <c r="M75" s="7"/>
      <c r="N75" s="316">
        <f t="shared" si="1"/>
        <v>0</v>
      </c>
    </row>
    <row r="76" spans="1:14" x14ac:dyDescent="0.2">
      <c r="A76" s="523">
        <v>73</v>
      </c>
      <c r="B76" s="6" t="s">
        <v>150</v>
      </c>
      <c r="C76" s="292" t="s">
        <v>3</v>
      </c>
      <c r="D76" s="7"/>
      <c r="E76" s="7"/>
      <c r="F76" s="7"/>
      <c r="G76" s="7"/>
      <c r="H76" s="7"/>
      <c r="I76" s="7"/>
      <c r="J76" s="7">
        <v>1</v>
      </c>
      <c r="K76" s="7"/>
      <c r="L76" s="7"/>
      <c r="M76" s="7"/>
      <c r="N76" s="284">
        <f t="shared" si="1"/>
        <v>1</v>
      </c>
    </row>
    <row r="77" spans="1:14" x14ac:dyDescent="0.2">
      <c r="A77" s="523">
        <v>74</v>
      </c>
      <c r="B77" s="6" t="s">
        <v>73</v>
      </c>
      <c r="C77" s="292" t="s">
        <v>5</v>
      </c>
      <c r="D77" s="7">
        <v>4</v>
      </c>
      <c r="E77" s="7"/>
      <c r="F77" s="7"/>
      <c r="G77" s="7"/>
      <c r="H77" s="7"/>
      <c r="I77" s="7"/>
      <c r="J77" s="7"/>
      <c r="K77" s="7"/>
      <c r="L77" s="7"/>
      <c r="M77" s="7"/>
      <c r="N77" s="284">
        <f t="shared" si="1"/>
        <v>4</v>
      </c>
    </row>
    <row r="78" spans="1:14" x14ac:dyDescent="0.2">
      <c r="A78" s="523">
        <v>75</v>
      </c>
      <c r="B78" s="6" t="s">
        <v>43</v>
      </c>
      <c r="C78" s="292" t="s">
        <v>5</v>
      </c>
      <c r="D78" s="7"/>
      <c r="E78" s="7">
        <v>1</v>
      </c>
      <c r="F78" s="7"/>
      <c r="G78" s="7"/>
      <c r="H78" s="7"/>
      <c r="I78" s="7"/>
      <c r="J78" s="7"/>
      <c r="K78" s="7"/>
      <c r="L78" s="7"/>
      <c r="M78" s="7"/>
      <c r="N78" s="284">
        <f t="shared" si="1"/>
        <v>1</v>
      </c>
    </row>
    <row r="79" spans="1:14" x14ac:dyDescent="0.2">
      <c r="A79" s="523">
        <v>76</v>
      </c>
      <c r="B79" s="6" t="s">
        <v>39</v>
      </c>
      <c r="C79" s="292" t="s">
        <v>5</v>
      </c>
      <c r="D79" s="7"/>
      <c r="E79" s="7">
        <v>2</v>
      </c>
      <c r="F79" s="7"/>
      <c r="G79" s="7"/>
      <c r="H79" s="7"/>
      <c r="I79" s="7"/>
      <c r="J79" s="7"/>
      <c r="K79" s="7"/>
      <c r="L79" s="7"/>
      <c r="M79" s="7"/>
      <c r="N79" s="284">
        <f t="shared" si="1"/>
        <v>2</v>
      </c>
    </row>
    <row r="80" spans="1:14" x14ac:dyDescent="0.2">
      <c r="A80" s="523">
        <v>77</v>
      </c>
      <c r="B80" s="6" t="s">
        <v>40</v>
      </c>
      <c r="C80" s="292" t="s">
        <v>5</v>
      </c>
      <c r="D80" s="7"/>
      <c r="E80" s="7">
        <v>1</v>
      </c>
      <c r="F80" s="7"/>
      <c r="G80" s="7"/>
      <c r="H80" s="7"/>
      <c r="I80" s="7"/>
      <c r="J80" s="7"/>
      <c r="K80" s="7"/>
      <c r="L80" s="7"/>
      <c r="M80" s="7"/>
      <c r="N80" s="284">
        <f t="shared" si="1"/>
        <v>1</v>
      </c>
    </row>
    <row r="81" spans="1:14" x14ac:dyDescent="0.2">
      <c r="A81" s="523">
        <v>78</v>
      </c>
      <c r="B81" s="6" t="s">
        <v>42</v>
      </c>
      <c r="C81" s="292" t="s">
        <v>5</v>
      </c>
      <c r="D81" s="7"/>
      <c r="E81" s="7">
        <v>1</v>
      </c>
      <c r="F81" s="7"/>
      <c r="G81" s="7"/>
      <c r="H81" s="7"/>
      <c r="I81" s="7"/>
      <c r="J81" s="7"/>
      <c r="K81" s="7"/>
      <c r="L81" s="7"/>
      <c r="M81" s="7"/>
      <c r="N81" s="284">
        <f t="shared" si="1"/>
        <v>1</v>
      </c>
    </row>
    <row r="82" spans="1:14" ht="31.5" x14ac:dyDescent="0.2">
      <c r="A82" s="523">
        <v>79</v>
      </c>
      <c r="B82" s="6" t="s">
        <v>44</v>
      </c>
      <c r="C82" s="292" t="s">
        <v>5</v>
      </c>
      <c r="D82" s="7"/>
      <c r="E82" s="7">
        <v>70</v>
      </c>
      <c r="F82" s="7"/>
      <c r="G82" s="7"/>
      <c r="H82" s="7"/>
      <c r="I82" s="7"/>
      <c r="J82" s="7"/>
      <c r="K82" s="7"/>
      <c r="L82" s="7"/>
      <c r="M82" s="7"/>
      <c r="N82" s="284">
        <f t="shared" si="1"/>
        <v>70</v>
      </c>
    </row>
    <row r="83" spans="1:14" x14ac:dyDescent="0.2">
      <c r="A83" s="523">
        <v>80</v>
      </c>
      <c r="B83" s="6" t="s">
        <v>74</v>
      </c>
      <c r="C83" s="292" t="s">
        <v>5</v>
      </c>
      <c r="D83" s="7">
        <v>9</v>
      </c>
      <c r="E83" s="7"/>
      <c r="F83" s="7">
        <v>24</v>
      </c>
      <c r="G83" s="7"/>
      <c r="H83" s="7"/>
      <c r="I83" s="7"/>
      <c r="J83" s="7"/>
      <c r="K83" s="7"/>
      <c r="L83" s="7"/>
      <c r="M83" s="7"/>
      <c r="N83" s="284">
        <f t="shared" si="1"/>
        <v>33</v>
      </c>
    </row>
    <row r="84" spans="1:14" x14ac:dyDescent="0.2">
      <c r="A84" s="523">
        <v>81</v>
      </c>
      <c r="B84" s="6" t="s">
        <v>162</v>
      </c>
      <c r="C84" s="292" t="s">
        <v>5</v>
      </c>
      <c r="D84" s="7"/>
      <c r="E84" s="7"/>
      <c r="F84" s="7"/>
      <c r="G84" s="7"/>
      <c r="H84" s="7"/>
      <c r="I84" s="7"/>
      <c r="J84" s="7"/>
      <c r="K84" s="7">
        <v>2</v>
      </c>
      <c r="L84" s="7"/>
      <c r="M84" s="7"/>
      <c r="N84" s="284">
        <f t="shared" si="1"/>
        <v>2</v>
      </c>
    </row>
    <row r="85" spans="1:14" x14ac:dyDescent="0.2">
      <c r="A85" s="523">
        <v>82</v>
      </c>
      <c r="B85" s="6" t="s">
        <v>107</v>
      </c>
      <c r="C85" s="292" t="s">
        <v>3</v>
      </c>
      <c r="D85" s="7"/>
      <c r="E85" s="7"/>
      <c r="F85" s="7"/>
      <c r="G85" s="7"/>
      <c r="H85" s="7"/>
      <c r="I85" s="7">
        <v>1</v>
      </c>
      <c r="J85" s="7"/>
      <c r="K85" s="7"/>
      <c r="L85" s="7"/>
      <c r="M85" s="7"/>
      <c r="N85" s="284">
        <f t="shared" si="1"/>
        <v>1</v>
      </c>
    </row>
    <row r="86" spans="1:14" ht="31.5" x14ac:dyDescent="0.2">
      <c r="A86" s="523">
        <v>83</v>
      </c>
      <c r="B86" s="8" t="s">
        <v>179</v>
      </c>
      <c r="C86" s="292" t="s">
        <v>5</v>
      </c>
      <c r="D86" s="7">
        <v>2</v>
      </c>
      <c r="E86" s="7"/>
      <c r="F86" s="7"/>
      <c r="G86" s="7">
        <v>1</v>
      </c>
      <c r="H86" s="7"/>
      <c r="I86" s="7"/>
      <c r="J86" s="7"/>
      <c r="K86" s="7"/>
      <c r="L86" s="7"/>
      <c r="M86" s="7"/>
      <c r="N86" s="284">
        <f t="shared" si="1"/>
        <v>3</v>
      </c>
    </row>
    <row r="87" spans="1:14" x14ac:dyDescent="0.2">
      <c r="A87" s="523">
        <v>84</v>
      </c>
      <c r="B87" s="8" t="s">
        <v>3527</v>
      </c>
      <c r="C87" s="523" t="s">
        <v>5</v>
      </c>
      <c r="D87" s="7">
        <v>2</v>
      </c>
      <c r="E87" s="7"/>
      <c r="F87" s="7"/>
      <c r="G87" s="7"/>
      <c r="H87" s="7"/>
      <c r="I87" s="7"/>
      <c r="J87" s="7"/>
      <c r="K87" s="7"/>
      <c r="L87" s="7"/>
      <c r="M87" s="7"/>
      <c r="N87" s="523">
        <f t="shared" si="1"/>
        <v>2</v>
      </c>
    </row>
    <row r="88" spans="1:14" x14ac:dyDescent="0.2">
      <c r="A88" s="523">
        <v>85</v>
      </c>
      <c r="B88" s="8" t="s">
        <v>3528</v>
      </c>
      <c r="C88" s="523" t="s">
        <v>5</v>
      </c>
      <c r="D88" s="7">
        <v>1</v>
      </c>
      <c r="E88" s="7"/>
      <c r="F88" s="7"/>
      <c r="G88" s="7"/>
      <c r="H88" s="7"/>
      <c r="I88" s="7"/>
      <c r="J88" s="7"/>
      <c r="K88" s="7"/>
      <c r="L88" s="7"/>
      <c r="M88" s="7"/>
      <c r="N88" s="523">
        <f t="shared" si="1"/>
        <v>1</v>
      </c>
    </row>
    <row r="89" spans="1:14" x14ac:dyDescent="0.2">
      <c r="A89" s="523">
        <v>86</v>
      </c>
      <c r="B89" s="8" t="s">
        <v>3529</v>
      </c>
      <c r="C89" s="523" t="s">
        <v>5</v>
      </c>
      <c r="D89" s="7">
        <v>22</v>
      </c>
      <c r="E89" s="7"/>
      <c r="F89" s="7"/>
      <c r="G89" s="7">
        <v>32</v>
      </c>
      <c r="H89" s="7"/>
      <c r="I89" s="7"/>
      <c r="J89" s="7"/>
      <c r="K89" s="7"/>
      <c r="L89" s="7"/>
      <c r="M89" s="7"/>
      <c r="N89" s="523">
        <f t="shared" si="1"/>
        <v>54</v>
      </c>
    </row>
    <row r="90" spans="1:14" x14ac:dyDescent="0.2">
      <c r="A90" s="523">
        <v>87</v>
      </c>
      <c r="B90" s="6" t="s">
        <v>146</v>
      </c>
      <c r="C90" s="292" t="s">
        <v>3</v>
      </c>
      <c r="D90" s="7"/>
      <c r="E90" s="7"/>
      <c r="F90" s="7"/>
      <c r="G90" s="7"/>
      <c r="H90" s="7"/>
      <c r="I90" s="7"/>
      <c r="J90" s="7">
        <v>2</v>
      </c>
      <c r="K90" s="7"/>
      <c r="L90" s="7"/>
      <c r="M90" s="7"/>
      <c r="N90" s="284">
        <f t="shared" si="1"/>
        <v>2</v>
      </c>
    </row>
    <row r="91" spans="1:14" x14ac:dyDescent="0.2">
      <c r="A91" s="523">
        <v>88</v>
      </c>
      <c r="B91" s="6" t="s">
        <v>139</v>
      </c>
      <c r="C91" s="292" t="s">
        <v>3</v>
      </c>
      <c r="D91" s="7"/>
      <c r="E91" s="7"/>
      <c r="F91" s="7"/>
      <c r="G91" s="7"/>
      <c r="H91" s="7"/>
      <c r="I91" s="7"/>
      <c r="J91" s="7">
        <v>2</v>
      </c>
      <c r="K91" s="7"/>
      <c r="L91" s="7"/>
      <c r="M91" s="7"/>
      <c r="N91" s="284">
        <f t="shared" si="1"/>
        <v>2</v>
      </c>
    </row>
    <row r="92" spans="1:14" x14ac:dyDescent="0.2">
      <c r="A92" s="523">
        <v>89</v>
      </c>
      <c r="B92" s="6" t="s">
        <v>147</v>
      </c>
      <c r="C92" s="292" t="s">
        <v>3</v>
      </c>
      <c r="D92" s="7"/>
      <c r="E92" s="7"/>
      <c r="F92" s="7"/>
      <c r="G92" s="7"/>
      <c r="H92" s="7"/>
      <c r="I92" s="7"/>
      <c r="J92" s="7">
        <v>2</v>
      </c>
      <c r="K92" s="7"/>
      <c r="L92" s="7"/>
      <c r="M92" s="7"/>
      <c r="N92" s="284">
        <f t="shared" si="1"/>
        <v>2</v>
      </c>
    </row>
    <row r="93" spans="1:14" x14ac:dyDescent="0.2">
      <c r="A93" s="523">
        <v>90</v>
      </c>
      <c r="B93" s="6" t="s">
        <v>138</v>
      </c>
      <c r="C93" s="292" t="s">
        <v>3</v>
      </c>
      <c r="D93" s="7"/>
      <c r="E93" s="7"/>
      <c r="F93" s="7"/>
      <c r="G93" s="7"/>
      <c r="H93" s="7"/>
      <c r="I93" s="7"/>
      <c r="J93" s="7">
        <v>1</v>
      </c>
      <c r="K93" s="7"/>
      <c r="L93" s="7"/>
      <c r="M93" s="7"/>
      <c r="N93" s="284">
        <f t="shared" si="1"/>
        <v>1</v>
      </c>
    </row>
    <row r="94" spans="1:14" x14ac:dyDescent="0.2">
      <c r="A94" s="523">
        <v>91</v>
      </c>
      <c r="B94" s="6" t="s">
        <v>141</v>
      </c>
      <c r="C94" s="292" t="s">
        <v>3</v>
      </c>
      <c r="D94" s="7"/>
      <c r="E94" s="7"/>
      <c r="F94" s="7"/>
      <c r="G94" s="7"/>
      <c r="H94" s="7"/>
      <c r="I94" s="7"/>
      <c r="J94" s="7">
        <v>2</v>
      </c>
      <c r="K94" s="7"/>
      <c r="L94" s="7"/>
      <c r="M94" s="7"/>
      <c r="N94" s="284">
        <f t="shared" si="1"/>
        <v>2</v>
      </c>
    </row>
    <row r="95" spans="1:14" x14ac:dyDescent="0.2">
      <c r="A95" s="523">
        <v>92</v>
      </c>
      <c r="B95" s="6" t="s">
        <v>140</v>
      </c>
      <c r="C95" s="292" t="s">
        <v>3</v>
      </c>
      <c r="D95" s="7"/>
      <c r="E95" s="7"/>
      <c r="F95" s="7"/>
      <c r="G95" s="7"/>
      <c r="H95" s="7"/>
      <c r="I95" s="7"/>
      <c r="J95" s="7">
        <v>2</v>
      </c>
      <c r="K95" s="7"/>
      <c r="L95" s="7"/>
      <c r="M95" s="7"/>
      <c r="N95" s="284">
        <f t="shared" si="1"/>
        <v>2</v>
      </c>
    </row>
    <row r="96" spans="1:14" x14ac:dyDescent="0.2">
      <c r="A96" s="523">
        <v>93</v>
      </c>
      <c r="B96" s="6" t="s">
        <v>175</v>
      </c>
      <c r="C96" s="292" t="s">
        <v>3</v>
      </c>
      <c r="D96" s="7">
        <v>1</v>
      </c>
      <c r="E96" s="7"/>
      <c r="F96" s="7"/>
      <c r="G96" s="7"/>
      <c r="H96" s="7"/>
      <c r="I96" s="7"/>
      <c r="J96" s="7"/>
      <c r="K96" s="7"/>
      <c r="L96" s="7"/>
      <c r="M96" s="7"/>
      <c r="N96" s="284">
        <f t="shared" si="1"/>
        <v>1</v>
      </c>
    </row>
    <row r="97" spans="1:14" ht="18" customHeight="1" x14ac:dyDescent="0.2">
      <c r="A97" s="523">
        <v>94</v>
      </c>
      <c r="B97" s="6" t="s">
        <v>168</v>
      </c>
      <c r="C97" s="292" t="s">
        <v>5</v>
      </c>
      <c r="D97" s="7">
        <v>54</v>
      </c>
      <c r="E97" s="7"/>
      <c r="F97" s="7"/>
      <c r="G97" s="7"/>
      <c r="H97" s="7"/>
      <c r="I97" s="7"/>
      <c r="J97" s="7"/>
      <c r="K97" s="7">
        <v>1</v>
      </c>
      <c r="L97" s="7">
        <v>2</v>
      </c>
      <c r="M97" s="7"/>
      <c r="N97" s="284">
        <f t="shared" si="1"/>
        <v>57</v>
      </c>
    </row>
    <row r="98" spans="1:14" ht="18" customHeight="1" x14ac:dyDescent="0.2">
      <c r="A98" s="523">
        <v>95</v>
      </c>
      <c r="B98" s="6" t="s">
        <v>3530</v>
      </c>
      <c r="C98" s="523" t="s">
        <v>2255</v>
      </c>
      <c r="D98" s="7">
        <v>5</v>
      </c>
      <c r="E98" s="7"/>
      <c r="F98" s="7"/>
      <c r="G98" s="7"/>
      <c r="H98" s="7"/>
      <c r="I98" s="7"/>
      <c r="J98" s="7"/>
      <c r="K98" s="7"/>
      <c r="L98" s="7"/>
      <c r="M98" s="7"/>
      <c r="N98" s="523"/>
    </row>
    <row r="99" spans="1:14" x14ac:dyDescent="0.2">
      <c r="A99" s="523">
        <v>96</v>
      </c>
      <c r="B99" s="6" t="s">
        <v>75</v>
      </c>
      <c r="C99" s="292" t="s">
        <v>5</v>
      </c>
      <c r="D99" s="7">
        <v>92</v>
      </c>
      <c r="E99" s="7"/>
      <c r="F99" s="7"/>
      <c r="G99" s="7"/>
      <c r="H99" s="7"/>
      <c r="I99" s="7">
        <v>2</v>
      </c>
      <c r="J99" s="7"/>
      <c r="K99" s="7"/>
      <c r="L99" s="7"/>
      <c r="M99" s="7"/>
      <c r="N99" s="284">
        <f t="shared" si="1"/>
        <v>94</v>
      </c>
    </row>
    <row r="100" spans="1:14" ht="31.5" x14ac:dyDescent="0.2">
      <c r="A100" s="523">
        <v>97</v>
      </c>
      <c r="B100" s="6" t="s">
        <v>176</v>
      </c>
      <c r="C100" s="292" t="s">
        <v>5</v>
      </c>
      <c r="D100" s="7">
        <v>4</v>
      </c>
      <c r="E100" s="7"/>
      <c r="F100" s="7"/>
      <c r="G100" s="7">
        <v>80</v>
      </c>
      <c r="H100" s="7"/>
      <c r="I100" s="7"/>
      <c r="J100" s="7"/>
      <c r="K100" s="7"/>
      <c r="L100" s="7"/>
      <c r="M100" s="7"/>
      <c r="N100" s="284">
        <f t="shared" si="1"/>
        <v>84</v>
      </c>
    </row>
    <row r="101" spans="1:14" ht="18.75" customHeight="1" x14ac:dyDescent="0.2">
      <c r="A101" s="523">
        <v>98</v>
      </c>
      <c r="B101" s="6" t="s">
        <v>21</v>
      </c>
      <c r="C101" s="292" t="s">
        <v>5</v>
      </c>
      <c r="D101" s="7"/>
      <c r="E101" s="7">
        <v>3</v>
      </c>
      <c r="F101" s="7"/>
      <c r="G101" s="7"/>
      <c r="H101" s="7"/>
      <c r="I101" s="7"/>
      <c r="J101" s="7"/>
      <c r="K101" s="7"/>
      <c r="L101" s="7"/>
      <c r="M101" s="7"/>
      <c r="N101" s="284">
        <f t="shared" si="1"/>
        <v>3</v>
      </c>
    </row>
    <row r="102" spans="1:14" x14ac:dyDescent="0.2">
      <c r="A102" s="523">
        <v>99</v>
      </c>
      <c r="B102" s="6" t="s">
        <v>76</v>
      </c>
      <c r="C102" s="292" t="s">
        <v>5</v>
      </c>
      <c r="D102" s="7">
        <v>121</v>
      </c>
      <c r="E102" s="7"/>
      <c r="F102" s="7"/>
      <c r="G102" s="7"/>
      <c r="H102" s="7"/>
      <c r="I102" s="7">
        <v>10</v>
      </c>
      <c r="J102" s="7"/>
      <c r="K102" s="7"/>
      <c r="L102" s="7">
        <v>2</v>
      </c>
      <c r="M102" s="7"/>
      <c r="N102" s="284">
        <f t="shared" si="1"/>
        <v>133</v>
      </c>
    </row>
    <row r="103" spans="1:14" x14ac:dyDescent="0.2">
      <c r="A103" s="523">
        <v>100</v>
      </c>
      <c r="B103" s="6" t="s">
        <v>3531</v>
      </c>
      <c r="C103" s="523" t="s">
        <v>5</v>
      </c>
      <c r="D103" s="7">
        <v>1</v>
      </c>
      <c r="E103" s="7"/>
      <c r="F103" s="7"/>
      <c r="G103" s="7"/>
      <c r="H103" s="7"/>
      <c r="I103" s="7"/>
      <c r="J103" s="7"/>
      <c r="K103" s="7"/>
      <c r="L103" s="7"/>
      <c r="M103" s="7"/>
      <c r="N103" s="523"/>
    </row>
    <row r="104" spans="1:14" x14ac:dyDescent="0.2">
      <c r="A104" s="523">
        <v>101</v>
      </c>
      <c r="B104" s="6" t="s">
        <v>3532</v>
      </c>
      <c r="C104" s="523" t="s">
        <v>5</v>
      </c>
      <c r="D104" s="7">
        <v>3</v>
      </c>
      <c r="E104" s="7"/>
      <c r="F104" s="7"/>
      <c r="G104" s="7"/>
      <c r="H104" s="7"/>
      <c r="I104" s="7"/>
      <c r="J104" s="7"/>
      <c r="K104" s="7"/>
      <c r="L104" s="7"/>
      <c r="M104" s="7"/>
      <c r="N104" s="523"/>
    </row>
    <row r="105" spans="1:14" x14ac:dyDescent="0.2">
      <c r="A105" s="523">
        <v>102</v>
      </c>
      <c r="B105" s="6" t="s">
        <v>23</v>
      </c>
      <c r="C105" s="292" t="s">
        <v>5</v>
      </c>
      <c r="D105" s="7"/>
      <c r="E105" s="7">
        <v>30</v>
      </c>
      <c r="F105" s="7"/>
      <c r="G105" s="7"/>
      <c r="H105" s="7"/>
      <c r="I105" s="7"/>
      <c r="J105" s="7"/>
      <c r="K105" s="7"/>
      <c r="L105" s="7">
        <v>1</v>
      </c>
      <c r="M105" s="7"/>
      <c r="N105" s="284">
        <f t="shared" si="1"/>
        <v>31</v>
      </c>
    </row>
    <row r="106" spans="1:14" x14ac:dyDescent="0.2">
      <c r="A106" s="523">
        <v>103</v>
      </c>
      <c r="B106" s="6" t="s">
        <v>22</v>
      </c>
      <c r="C106" s="292" t="s">
        <v>5</v>
      </c>
      <c r="D106" s="7"/>
      <c r="E106" s="7">
        <v>20</v>
      </c>
      <c r="F106" s="7"/>
      <c r="G106" s="7"/>
      <c r="H106" s="7"/>
      <c r="I106" s="7"/>
      <c r="J106" s="7"/>
      <c r="K106" s="7"/>
      <c r="L106" s="7"/>
      <c r="M106" s="7"/>
      <c r="N106" s="284">
        <f t="shared" si="1"/>
        <v>20</v>
      </c>
    </row>
    <row r="107" spans="1:14" x14ac:dyDescent="0.2">
      <c r="A107" s="523">
        <v>104</v>
      </c>
      <c r="B107" s="6" t="s">
        <v>48</v>
      </c>
      <c r="C107" s="292" t="s">
        <v>5</v>
      </c>
      <c r="D107" s="7"/>
      <c r="E107" s="7"/>
      <c r="F107" s="7">
        <v>174</v>
      </c>
      <c r="G107" s="7"/>
      <c r="H107" s="7"/>
      <c r="I107" s="7"/>
      <c r="J107" s="7"/>
      <c r="K107" s="7"/>
      <c r="L107" s="7"/>
      <c r="M107" s="7"/>
      <c r="N107" s="284">
        <f t="shared" si="1"/>
        <v>174</v>
      </c>
    </row>
    <row r="108" spans="1:14" x14ac:dyDescent="0.2">
      <c r="A108" s="523">
        <v>105</v>
      </c>
      <c r="B108" s="6" t="s">
        <v>13</v>
      </c>
      <c r="C108" s="292" t="s">
        <v>5</v>
      </c>
      <c r="D108" s="7">
        <v>7</v>
      </c>
      <c r="E108" s="7">
        <v>6</v>
      </c>
      <c r="F108" s="7"/>
      <c r="G108" s="7">
        <v>30</v>
      </c>
      <c r="H108" s="7"/>
      <c r="I108" s="7"/>
      <c r="J108" s="7"/>
      <c r="K108" s="7"/>
      <c r="L108" s="7"/>
      <c r="M108" s="7"/>
      <c r="N108" s="284">
        <f t="shared" si="1"/>
        <v>43</v>
      </c>
    </row>
    <row r="109" spans="1:14" x14ac:dyDescent="0.2">
      <c r="A109" s="523">
        <v>106</v>
      </c>
      <c r="B109" s="6" t="s">
        <v>163</v>
      </c>
      <c r="C109" s="292" t="s">
        <v>5</v>
      </c>
      <c r="D109" s="7"/>
      <c r="E109" s="7"/>
      <c r="F109" s="7"/>
      <c r="G109" s="7"/>
      <c r="H109" s="7"/>
      <c r="I109" s="7"/>
      <c r="J109" s="7"/>
      <c r="K109" s="7">
        <v>30</v>
      </c>
      <c r="L109" s="7"/>
      <c r="M109" s="7"/>
      <c r="N109" s="284">
        <f t="shared" si="1"/>
        <v>30</v>
      </c>
    </row>
    <row r="110" spans="1:14" x14ac:dyDescent="0.2">
      <c r="A110" s="523">
        <v>107</v>
      </c>
      <c r="B110" s="6" t="s">
        <v>77</v>
      </c>
      <c r="C110" s="292" t="s">
        <v>5</v>
      </c>
      <c r="D110" s="7">
        <v>3</v>
      </c>
      <c r="E110" s="7"/>
      <c r="F110" s="7"/>
      <c r="G110" s="7"/>
      <c r="H110" s="7"/>
      <c r="I110" s="7"/>
      <c r="J110" s="7"/>
      <c r="K110" s="7"/>
      <c r="L110" s="7"/>
      <c r="M110" s="7"/>
      <c r="N110" s="284">
        <f t="shared" si="1"/>
        <v>3</v>
      </c>
    </row>
    <row r="111" spans="1:14" ht="20.25" customHeight="1" x14ac:dyDescent="0.2">
      <c r="A111" s="523">
        <v>108</v>
      </c>
      <c r="B111" s="6" t="s">
        <v>10</v>
      </c>
      <c r="C111" s="292" t="s">
        <v>5</v>
      </c>
      <c r="D111" s="7">
        <v>880</v>
      </c>
      <c r="E111" s="7">
        <v>710</v>
      </c>
      <c r="F111" s="7"/>
      <c r="G111" s="7"/>
      <c r="H111" s="7"/>
      <c r="I111" s="7">
        <v>60</v>
      </c>
      <c r="J111" s="7"/>
      <c r="K111" s="7"/>
      <c r="L111" s="7">
        <v>343</v>
      </c>
      <c r="M111" s="7"/>
      <c r="N111" s="284">
        <f t="shared" si="1"/>
        <v>1993</v>
      </c>
    </row>
    <row r="112" spans="1:14" x14ac:dyDescent="0.2">
      <c r="A112" s="523">
        <v>109</v>
      </c>
      <c r="B112" s="6" t="s">
        <v>145</v>
      </c>
      <c r="C112" s="292" t="s">
        <v>5</v>
      </c>
      <c r="D112" s="7"/>
      <c r="E112" s="7"/>
      <c r="F112" s="7"/>
      <c r="G112" s="7"/>
      <c r="H112" s="7"/>
      <c r="I112" s="7"/>
      <c r="J112" s="7">
        <v>50</v>
      </c>
      <c r="K112" s="7"/>
      <c r="L112" s="7"/>
      <c r="M112" s="7"/>
      <c r="N112" s="284">
        <f t="shared" si="1"/>
        <v>50</v>
      </c>
    </row>
    <row r="113" spans="1:14" x14ac:dyDescent="0.2">
      <c r="A113" s="523">
        <v>110</v>
      </c>
      <c r="B113" s="6" t="s">
        <v>143</v>
      </c>
      <c r="C113" s="292" t="s">
        <v>5</v>
      </c>
      <c r="D113" s="7"/>
      <c r="E113" s="7"/>
      <c r="F113" s="7"/>
      <c r="G113" s="7"/>
      <c r="H113" s="7"/>
      <c r="I113" s="7"/>
      <c r="J113" s="7">
        <v>200</v>
      </c>
      <c r="K113" s="7"/>
      <c r="L113" s="7"/>
      <c r="M113" s="7"/>
      <c r="N113" s="284">
        <f t="shared" si="1"/>
        <v>200</v>
      </c>
    </row>
    <row r="114" spans="1:14" x14ac:dyDescent="0.2">
      <c r="A114" s="523">
        <v>111</v>
      </c>
      <c r="B114" s="6" t="s">
        <v>95</v>
      </c>
      <c r="C114" s="292" t="s">
        <v>5</v>
      </c>
      <c r="D114" s="7"/>
      <c r="E114" s="7"/>
      <c r="F114" s="7"/>
      <c r="G114" s="7"/>
      <c r="H114" s="7"/>
      <c r="I114" s="7"/>
      <c r="J114" s="7">
        <v>23</v>
      </c>
      <c r="K114" s="7"/>
      <c r="L114" s="7"/>
      <c r="M114" s="7"/>
      <c r="N114" s="284">
        <f t="shared" si="1"/>
        <v>23</v>
      </c>
    </row>
    <row r="115" spans="1:14" x14ac:dyDescent="0.2">
      <c r="A115" s="523">
        <v>112</v>
      </c>
      <c r="B115" s="6" t="s">
        <v>135</v>
      </c>
      <c r="C115" s="292" t="s">
        <v>5</v>
      </c>
      <c r="D115" s="7"/>
      <c r="E115" s="7"/>
      <c r="F115" s="7"/>
      <c r="G115" s="7"/>
      <c r="H115" s="7"/>
      <c r="I115" s="7"/>
      <c r="J115" s="7">
        <v>40</v>
      </c>
      <c r="K115" s="7"/>
      <c r="L115" s="7"/>
      <c r="M115" s="7"/>
      <c r="N115" s="284">
        <f t="shared" si="1"/>
        <v>40</v>
      </c>
    </row>
    <row r="116" spans="1:14" x14ac:dyDescent="0.2">
      <c r="A116" s="523">
        <v>113</v>
      </c>
      <c r="B116" s="6" t="s">
        <v>136</v>
      </c>
      <c r="C116" s="292" t="s">
        <v>5</v>
      </c>
      <c r="D116" s="7"/>
      <c r="E116" s="7"/>
      <c r="F116" s="7"/>
      <c r="G116" s="7"/>
      <c r="H116" s="7"/>
      <c r="I116" s="7"/>
      <c r="J116" s="7">
        <v>50</v>
      </c>
      <c r="K116" s="7"/>
      <c r="L116" s="7"/>
      <c r="M116" s="7"/>
      <c r="N116" s="284">
        <f t="shared" si="1"/>
        <v>50</v>
      </c>
    </row>
    <row r="117" spans="1:14" x14ac:dyDescent="0.2">
      <c r="A117" s="523">
        <v>114</v>
      </c>
      <c r="B117" s="6" t="s">
        <v>3502</v>
      </c>
      <c r="C117" s="316" t="s">
        <v>2297</v>
      </c>
      <c r="D117" s="7"/>
      <c r="E117" s="7"/>
      <c r="F117" s="7"/>
      <c r="G117" s="7">
        <v>15</v>
      </c>
      <c r="H117" s="7"/>
      <c r="I117" s="7"/>
      <c r="J117" s="7"/>
      <c r="K117" s="7"/>
      <c r="L117" s="7"/>
      <c r="M117" s="7"/>
      <c r="N117" s="316">
        <f t="shared" si="1"/>
        <v>15</v>
      </c>
    </row>
    <row r="118" spans="1:14" x14ac:dyDescent="0.2">
      <c r="A118" s="523">
        <v>115</v>
      </c>
      <c r="B118" s="6" t="s">
        <v>3503</v>
      </c>
      <c r="C118" s="316" t="s">
        <v>2297</v>
      </c>
      <c r="D118" s="7"/>
      <c r="E118" s="7"/>
      <c r="F118" s="7"/>
      <c r="G118" s="7">
        <v>1</v>
      </c>
      <c r="H118" s="7"/>
      <c r="I118" s="7"/>
      <c r="J118" s="7"/>
      <c r="K118" s="7"/>
      <c r="L118" s="7"/>
      <c r="M118" s="7"/>
      <c r="N118" s="316">
        <f t="shared" si="1"/>
        <v>1</v>
      </c>
    </row>
    <row r="119" spans="1:14" ht="31.5" x14ac:dyDescent="0.2">
      <c r="A119" s="523">
        <v>116</v>
      </c>
      <c r="B119" s="6" t="s">
        <v>181</v>
      </c>
      <c r="C119" s="292" t="s">
        <v>3</v>
      </c>
      <c r="D119" s="7"/>
      <c r="E119" s="7"/>
      <c r="F119" s="7"/>
      <c r="G119" s="7"/>
      <c r="H119" s="7"/>
      <c r="I119" s="7">
        <v>1</v>
      </c>
      <c r="J119" s="7"/>
      <c r="K119" s="7"/>
      <c r="L119" s="7"/>
      <c r="M119" s="7"/>
      <c r="N119" s="284">
        <f t="shared" si="1"/>
        <v>1</v>
      </c>
    </row>
    <row r="120" spans="1:14" x14ac:dyDescent="0.2">
      <c r="A120" s="523">
        <v>117</v>
      </c>
      <c r="B120" s="6" t="s">
        <v>26</v>
      </c>
      <c r="C120" s="292" t="s">
        <v>3</v>
      </c>
      <c r="D120" s="7"/>
      <c r="E120" s="7">
        <v>1</v>
      </c>
      <c r="F120" s="7"/>
      <c r="G120" s="7"/>
      <c r="H120" s="7"/>
      <c r="I120" s="7"/>
      <c r="J120" s="7"/>
      <c r="K120" s="7"/>
      <c r="L120" s="7"/>
      <c r="M120" s="7"/>
      <c r="N120" s="284">
        <f t="shared" si="1"/>
        <v>1</v>
      </c>
    </row>
    <row r="121" spans="1:14" x14ac:dyDescent="0.2">
      <c r="A121" s="523">
        <v>118</v>
      </c>
      <c r="B121" s="6" t="s">
        <v>11</v>
      </c>
      <c r="C121" s="292" t="s">
        <v>3</v>
      </c>
      <c r="D121" s="7">
        <v>2</v>
      </c>
      <c r="E121" s="7"/>
      <c r="F121" s="7"/>
      <c r="G121" s="7"/>
      <c r="H121" s="7"/>
      <c r="I121" s="7"/>
      <c r="J121" s="7"/>
      <c r="K121" s="7"/>
      <c r="L121" s="7"/>
      <c r="M121" s="7"/>
      <c r="N121" s="284">
        <f t="shared" si="1"/>
        <v>2</v>
      </c>
    </row>
    <row r="122" spans="1:14" x14ac:dyDescent="0.2">
      <c r="A122" s="523">
        <v>119</v>
      </c>
      <c r="B122" s="6" t="s">
        <v>78</v>
      </c>
      <c r="C122" s="292" t="s">
        <v>3</v>
      </c>
      <c r="D122" s="7">
        <v>1</v>
      </c>
      <c r="E122" s="7"/>
      <c r="F122" s="7"/>
      <c r="G122" s="7"/>
      <c r="H122" s="7"/>
      <c r="I122" s="7"/>
      <c r="J122" s="7"/>
      <c r="K122" s="7"/>
      <c r="L122" s="7"/>
      <c r="M122" s="7"/>
      <c r="N122" s="284">
        <f t="shared" si="1"/>
        <v>1</v>
      </c>
    </row>
    <row r="123" spans="1:14" x14ac:dyDescent="0.2">
      <c r="A123" s="523">
        <v>120</v>
      </c>
      <c r="B123" s="6" t="s">
        <v>79</v>
      </c>
      <c r="C123" s="292" t="s">
        <v>5</v>
      </c>
      <c r="D123" s="7">
        <v>359</v>
      </c>
      <c r="E123" s="7"/>
      <c r="F123" s="7"/>
      <c r="G123" s="7"/>
      <c r="H123" s="7"/>
      <c r="I123" s="7"/>
      <c r="J123" s="7"/>
      <c r="K123" s="7"/>
      <c r="L123" s="7"/>
      <c r="M123" s="7"/>
      <c r="N123" s="284">
        <f t="shared" si="1"/>
        <v>359</v>
      </c>
    </row>
    <row r="124" spans="1:14" x14ac:dyDescent="0.2">
      <c r="A124" s="523">
        <v>121</v>
      </c>
      <c r="B124" s="6" t="s">
        <v>80</v>
      </c>
      <c r="C124" s="292" t="s">
        <v>5</v>
      </c>
      <c r="D124" s="7">
        <v>1</v>
      </c>
      <c r="E124" s="7"/>
      <c r="F124" s="7"/>
      <c r="G124" s="7"/>
      <c r="H124" s="7"/>
      <c r="I124" s="7"/>
      <c r="J124" s="7"/>
      <c r="K124" s="7"/>
      <c r="L124" s="7"/>
      <c r="M124" s="7"/>
      <c r="N124" s="284">
        <f t="shared" si="1"/>
        <v>1</v>
      </c>
    </row>
    <row r="125" spans="1:14" x14ac:dyDescent="0.2">
      <c r="A125" s="523">
        <v>122</v>
      </c>
      <c r="B125" s="6" t="s">
        <v>81</v>
      </c>
      <c r="C125" s="292" t="s">
        <v>3</v>
      </c>
      <c r="D125" s="7">
        <v>7</v>
      </c>
      <c r="E125" s="7"/>
      <c r="F125" s="7"/>
      <c r="G125" s="7"/>
      <c r="H125" s="7"/>
      <c r="I125" s="7"/>
      <c r="J125" s="7"/>
      <c r="K125" s="7"/>
      <c r="L125" s="7"/>
      <c r="M125" s="7"/>
      <c r="N125" s="284">
        <f t="shared" si="1"/>
        <v>7</v>
      </c>
    </row>
    <row r="126" spans="1:14" x14ac:dyDescent="0.2">
      <c r="A126" s="523">
        <v>123</v>
      </c>
      <c r="B126" s="6" t="s">
        <v>82</v>
      </c>
      <c r="C126" s="292" t="s">
        <v>3</v>
      </c>
      <c r="D126" s="7">
        <v>2</v>
      </c>
      <c r="E126" s="7"/>
      <c r="F126" s="7"/>
      <c r="G126" s="7"/>
      <c r="H126" s="7"/>
      <c r="I126" s="7"/>
      <c r="J126" s="7"/>
      <c r="K126" s="7"/>
      <c r="L126" s="7"/>
      <c r="M126" s="7"/>
      <c r="N126" s="284">
        <f t="shared" si="1"/>
        <v>2</v>
      </c>
    </row>
    <row r="127" spans="1:14" x14ac:dyDescent="0.2">
      <c r="A127" s="523">
        <v>124</v>
      </c>
      <c r="B127" s="6" t="s">
        <v>83</v>
      </c>
      <c r="C127" s="292" t="s">
        <v>3</v>
      </c>
      <c r="D127" s="7">
        <v>1</v>
      </c>
      <c r="E127" s="7">
        <v>1</v>
      </c>
      <c r="F127" s="7"/>
      <c r="G127" s="7"/>
      <c r="H127" s="7"/>
      <c r="I127" s="7"/>
      <c r="J127" s="7"/>
      <c r="K127" s="7"/>
      <c r="L127" s="7"/>
      <c r="M127" s="7"/>
      <c r="N127" s="284">
        <f t="shared" si="1"/>
        <v>2</v>
      </c>
    </row>
    <row r="128" spans="1:14" x14ac:dyDescent="0.2">
      <c r="A128" s="523">
        <v>125</v>
      </c>
      <c r="B128" s="6" t="s">
        <v>84</v>
      </c>
      <c r="C128" s="292" t="s">
        <v>3</v>
      </c>
      <c r="D128" s="7">
        <v>19</v>
      </c>
      <c r="E128" s="7"/>
      <c r="F128" s="7"/>
      <c r="G128" s="7"/>
      <c r="H128" s="7"/>
      <c r="I128" s="7"/>
      <c r="J128" s="7"/>
      <c r="K128" s="7"/>
      <c r="L128" s="7"/>
      <c r="M128" s="7"/>
      <c r="N128" s="284">
        <f t="shared" si="1"/>
        <v>19</v>
      </c>
    </row>
    <row r="129" spans="1:14" x14ac:dyDescent="0.2">
      <c r="A129" s="523">
        <v>126</v>
      </c>
      <c r="B129" s="6" t="s">
        <v>3504</v>
      </c>
      <c r="C129" s="316" t="s">
        <v>3505</v>
      </c>
      <c r="D129" s="7"/>
      <c r="E129" s="7"/>
      <c r="F129" s="7"/>
      <c r="G129" s="7">
        <v>2</v>
      </c>
      <c r="H129" s="7"/>
      <c r="I129" s="7"/>
      <c r="J129" s="7"/>
      <c r="K129" s="7"/>
      <c r="L129" s="7"/>
      <c r="M129" s="7"/>
      <c r="N129" s="316">
        <f t="shared" si="1"/>
        <v>2</v>
      </c>
    </row>
    <row r="130" spans="1:14" x14ac:dyDescent="0.2">
      <c r="A130" s="523">
        <v>127</v>
      </c>
      <c r="B130" s="6" t="s">
        <v>85</v>
      </c>
      <c r="C130" s="292" t="s">
        <v>5</v>
      </c>
      <c r="D130" s="7">
        <v>20</v>
      </c>
      <c r="E130" s="7"/>
      <c r="F130" s="7"/>
      <c r="G130" s="7"/>
      <c r="H130" s="7"/>
      <c r="I130" s="7"/>
      <c r="J130" s="7"/>
      <c r="K130" s="7"/>
      <c r="L130" s="7"/>
      <c r="M130" s="7"/>
      <c r="N130" s="284">
        <f t="shared" si="1"/>
        <v>20</v>
      </c>
    </row>
    <row r="131" spans="1:14" x14ac:dyDescent="0.2">
      <c r="A131" s="523">
        <v>128</v>
      </c>
      <c r="B131" s="6" t="s">
        <v>86</v>
      </c>
      <c r="C131" s="292" t="s">
        <v>5</v>
      </c>
      <c r="D131" s="7">
        <v>10</v>
      </c>
      <c r="E131" s="7"/>
      <c r="F131" s="7"/>
      <c r="G131" s="7"/>
      <c r="H131" s="7"/>
      <c r="I131" s="7"/>
      <c r="J131" s="7"/>
      <c r="K131" s="7"/>
      <c r="L131" s="7"/>
      <c r="M131" s="7"/>
      <c r="N131" s="284">
        <f t="shared" si="1"/>
        <v>10</v>
      </c>
    </row>
    <row r="132" spans="1:14" x14ac:dyDescent="0.2">
      <c r="A132" s="523">
        <v>129</v>
      </c>
      <c r="B132" s="6" t="s">
        <v>87</v>
      </c>
      <c r="C132" s="292" t="s">
        <v>5</v>
      </c>
      <c r="D132" s="7">
        <v>2</v>
      </c>
      <c r="E132" s="7"/>
      <c r="F132" s="7"/>
      <c r="G132" s="7"/>
      <c r="H132" s="7"/>
      <c r="I132" s="7"/>
      <c r="J132" s="7"/>
      <c r="K132" s="7"/>
      <c r="L132" s="7"/>
      <c r="M132" s="7"/>
      <c r="N132" s="284">
        <f t="shared" si="1"/>
        <v>2</v>
      </c>
    </row>
    <row r="133" spans="1:14" x14ac:dyDescent="0.2">
      <c r="A133" s="523">
        <v>130</v>
      </c>
      <c r="B133" s="6" t="s">
        <v>36</v>
      </c>
      <c r="C133" s="292" t="s">
        <v>3</v>
      </c>
      <c r="D133" s="7"/>
      <c r="E133" s="7">
        <v>3</v>
      </c>
      <c r="F133" s="7"/>
      <c r="G133" s="7"/>
      <c r="H133" s="7"/>
      <c r="I133" s="7"/>
      <c r="J133" s="7"/>
      <c r="K133" s="7"/>
      <c r="L133" s="7"/>
      <c r="M133" s="7"/>
      <c r="N133" s="284">
        <f t="shared" si="1"/>
        <v>3</v>
      </c>
    </row>
    <row r="134" spans="1:14" x14ac:dyDescent="0.2">
      <c r="A134" s="523">
        <v>131</v>
      </c>
      <c r="B134" s="6" t="s">
        <v>165</v>
      </c>
      <c r="C134" s="292" t="s">
        <v>49</v>
      </c>
      <c r="D134" s="7"/>
      <c r="E134" s="7"/>
      <c r="F134" s="7"/>
      <c r="G134" s="7"/>
      <c r="H134" s="7"/>
      <c r="I134" s="7"/>
      <c r="J134" s="7"/>
      <c r="K134" s="7">
        <v>50</v>
      </c>
      <c r="L134" s="7"/>
      <c r="M134" s="7"/>
      <c r="N134" s="284">
        <f t="shared" si="1"/>
        <v>50</v>
      </c>
    </row>
    <row r="135" spans="1:14" x14ac:dyDescent="0.2">
      <c r="A135" s="523">
        <v>132</v>
      </c>
      <c r="B135" s="6" t="s">
        <v>3499</v>
      </c>
      <c r="C135" s="292" t="s">
        <v>3</v>
      </c>
      <c r="D135" s="7"/>
      <c r="E135" s="7"/>
      <c r="F135" s="7"/>
      <c r="G135" s="7">
        <v>2</v>
      </c>
      <c r="H135" s="7"/>
      <c r="I135" s="7"/>
      <c r="J135" s="7"/>
      <c r="K135" s="7"/>
      <c r="L135" s="7"/>
      <c r="M135" s="7"/>
      <c r="N135" s="284">
        <f t="shared" ref="N135:N185" si="2">SUM(D135:M135)</f>
        <v>2</v>
      </c>
    </row>
    <row r="136" spans="1:14" x14ac:dyDescent="0.2">
      <c r="A136" s="523">
        <v>133</v>
      </c>
      <c r="B136" s="6" t="s">
        <v>101</v>
      </c>
      <c r="C136" s="292" t="s">
        <v>3</v>
      </c>
      <c r="D136" s="7"/>
      <c r="E136" s="7"/>
      <c r="F136" s="7"/>
      <c r="G136" s="7"/>
      <c r="H136" s="7">
        <v>2</v>
      </c>
      <c r="I136" s="7"/>
      <c r="J136" s="7"/>
      <c r="K136" s="7"/>
      <c r="L136" s="7"/>
      <c r="M136" s="7"/>
      <c r="N136" s="284">
        <f t="shared" si="2"/>
        <v>2</v>
      </c>
    </row>
    <row r="137" spans="1:14" x14ac:dyDescent="0.2">
      <c r="A137" s="523">
        <v>134</v>
      </c>
      <c r="B137" s="6" t="s">
        <v>149</v>
      </c>
      <c r="C137" s="292" t="s">
        <v>3</v>
      </c>
      <c r="D137" s="7"/>
      <c r="E137" s="7"/>
      <c r="F137" s="7"/>
      <c r="G137" s="7"/>
      <c r="H137" s="7"/>
      <c r="I137" s="7"/>
      <c r="J137" s="7">
        <v>2</v>
      </c>
      <c r="K137" s="7"/>
      <c r="L137" s="7"/>
      <c r="M137" s="7"/>
      <c r="N137" s="284">
        <f t="shared" si="2"/>
        <v>2</v>
      </c>
    </row>
    <row r="138" spans="1:14" x14ac:dyDescent="0.2">
      <c r="A138" s="523">
        <v>135</v>
      </c>
      <c r="B138" s="6" t="s">
        <v>3533</v>
      </c>
      <c r="C138" s="523" t="s">
        <v>3</v>
      </c>
      <c r="D138" s="7">
        <v>3</v>
      </c>
      <c r="E138" s="7"/>
      <c r="F138" s="7"/>
      <c r="G138" s="7"/>
      <c r="H138" s="7"/>
      <c r="I138" s="7"/>
      <c r="J138" s="7"/>
      <c r="K138" s="7"/>
      <c r="L138" s="7"/>
      <c r="M138" s="7"/>
      <c r="N138" s="523"/>
    </row>
    <row r="139" spans="1:14" x14ac:dyDescent="0.2">
      <c r="A139" s="523">
        <v>136</v>
      </c>
      <c r="B139" s="6" t="s">
        <v>3501</v>
      </c>
      <c r="C139" s="292" t="s">
        <v>3</v>
      </c>
      <c r="D139" s="7">
        <v>13</v>
      </c>
      <c r="E139" s="7"/>
      <c r="F139" s="7"/>
      <c r="G139" s="7">
        <v>3</v>
      </c>
      <c r="H139" s="7"/>
      <c r="I139" s="7"/>
      <c r="J139" s="7"/>
      <c r="K139" s="7"/>
      <c r="L139" s="7"/>
      <c r="M139" s="7"/>
      <c r="N139" s="284">
        <f t="shared" si="2"/>
        <v>16</v>
      </c>
    </row>
    <row r="140" spans="1:14" x14ac:dyDescent="0.2">
      <c r="A140" s="523">
        <v>137</v>
      </c>
      <c r="B140" s="6" t="s">
        <v>88</v>
      </c>
      <c r="C140" s="292" t="s">
        <v>3</v>
      </c>
      <c r="D140" s="7">
        <v>52</v>
      </c>
      <c r="E140" s="7"/>
      <c r="F140" s="7"/>
      <c r="G140" s="7">
        <v>21</v>
      </c>
      <c r="H140" s="7"/>
      <c r="I140" s="7"/>
      <c r="J140" s="7"/>
      <c r="K140" s="7"/>
      <c r="L140" s="7"/>
      <c r="M140" s="7"/>
      <c r="N140" s="284">
        <f t="shared" si="2"/>
        <v>73</v>
      </c>
    </row>
    <row r="141" spans="1:14" x14ac:dyDescent="0.2">
      <c r="A141" s="523">
        <v>138</v>
      </c>
      <c r="B141" s="6" t="s">
        <v>3534</v>
      </c>
      <c r="C141" s="523" t="s">
        <v>3</v>
      </c>
      <c r="D141" s="7">
        <v>2</v>
      </c>
      <c r="E141" s="7"/>
      <c r="F141" s="7"/>
      <c r="G141" s="7"/>
      <c r="H141" s="7"/>
      <c r="I141" s="7"/>
      <c r="J141" s="7"/>
      <c r="K141" s="7"/>
      <c r="L141" s="7"/>
      <c r="M141" s="7"/>
      <c r="N141" s="523">
        <f t="shared" ref="N141:N150" si="3">SUM(D141:M141)</f>
        <v>2</v>
      </c>
    </row>
    <row r="142" spans="1:14" x14ac:dyDescent="0.2">
      <c r="A142" s="523">
        <v>139</v>
      </c>
      <c r="B142" s="6" t="s">
        <v>3535</v>
      </c>
      <c r="C142" s="523" t="s">
        <v>3</v>
      </c>
      <c r="D142" s="7">
        <v>14</v>
      </c>
      <c r="E142" s="7"/>
      <c r="F142" s="7"/>
      <c r="G142" s="7"/>
      <c r="H142" s="7"/>
      <c r="I142" s="7"/>
      <c r="J142" s="7"/>
      <c r="K142" s="7"/>
      <c r="L142" s="7"/>
      <c r="M142" s="7"/>
      <c r="N142" s="523">
        <f t="shared" si="3"/>
        <v>14</v>
      </c>
    </row>
    <row r="143" spans="1:14" ht="18.75" customHeight="1" x14ac:dyDescent="0.2">
      <c r="A143" s="523">
        <v>140</v>
      </c>
      <c r="B143" s="6" t="s">
        <v>3536</v>
      </c>
      <c r="C143" s="523" t="s">
        <v>3</v>
      </c>
      <c r="D143" s="7">
        <v>14</v>
      </c>
      <c r="E143" s="7"/>
      <c r="F143" s="7"/>
      <c r="G143" s="7"/>
      <c r="H143" s="7"/>
      <c r="I143" s="7"/>
      <c r="J143" s="7"/>
      <c r="K143" s="7"/>
      <c r="L143" s="7"/>
      <c r="M143" s="7"/>
      <c r="N143" s="523">
        <f t="shared" si="3"/>
        <v>14</v>
      </c>
    </row>
    <row r="144" spans="1:14" x14ac:dyDescent="0.2">
      <c r="A144" s="523">
        <v>141</v>
      </c>
      <c r="B144" s="6" t="s">
        <v>3537</v>
      </c>
      <c r="C144" s="523" t="s">
        <v>3</v>
      </c>
      <c r="D144" s="7">
        <v>1</v>
      </c>
      <c r="E144" s="7"/>
      <c r="F144" s="7"/>
      <c r="G144" s="7"/>
      <c r="H144" s="7"/>
      <c r="I144" s="7"/>
      <c r="J144" s="7"/>
      <c r="K144" s="7"/>
      <c r="L144" s="7"/>
      <c r="M144" s="7"/>
      <c r="N144" s="523">
        <f t="shared" si="3"/>
        <v>1</v>
      </c>
    </row>
    <row r="145" spans="1:14" ht="18.75" customHeight="1" x14ac:dyDescent="0.2">
      <c r="A145" s="523">
        <v>142</v>
      </c>
      <c r="B145" s="6" t="s">
        <v>3538</v>
      </c>
      <c r="C145" s="523" t="s">
        <v>5</v>
      </c>
      <c r="D145" s="7">
        <v>1</v>
      </c>
      <c r="E145" s="7"/>
      <c r="F145" s="7"/>
      <c r="G145" s="7"/>
      <c r="H145" s="7"/>
      <c r="I145" s="7"/>
      <c r="J145" s="7"/>
      <c r="K145" s="7"/>
      <c r="L145" s="7"/>
      <c r="M145" s="7"/>
      <c r="N145" s="523">
        <f t="shared" si="3"/>
        <v>1</v>
      </c>
    </row>
    <row r="146" spans="1:14" x14ac:dyDescent="0.2">
      <c r="A146" s="523">
        <v>143</v>
      </c>
      <c r="B146" s="6" t="s">
        <v>161</v>
      </c>
      <c r="C146" s="523" t="s">
        <v>3</v>
      </c>
      <c r="D146" s="7"/>
      <c r="E146" s="7"/>
      <c r="F146" s="7"/>
      <c r="G146" s="7"/>
      <c r="H146" s="7"/>
      <c r="I146" s="7"/>
      <c r="J146" s="7"/>
      <c r="K146" s="7">
        <v>1</v>
      </c>
      <c r="L146" s="7"/>
      <c r="M146" s="7"/>
      <c r="N146" s="523">
        <f t="shared" si="3"/>
        <v>1</v>
      </c>
    </row>
    <row r="147" spans="1:14" x14ac:dyDescent="0.2">
      <c r="A147" s="523">
        <v>144</v>
      </c>
      <c r="B147" s="6" t="s">
        <v>3539</v>
      </c>
      <c r="C147" s="523" t="s">
        <v>3</v>
      </c>
      <c r="D147" s="7">
        <v>2</v>
      </c>
      <c r="E147" s="7"/>
      <c r="F147" s="7"/>
      <c r="G147" s="7"/>
      <c r="H147" s="7"/>
      <c r="I147" s="7"/>
      <c r="J147" s="7"/>
      <c r="K147" s="7"/>
      <c r="L147" s="7"/>
      <c r="M147" s="7"/>
      <c r="N147" s="523">
        <f t="shared" si="3"/>
        <v>2</v>
      </c>
    </row>
    <row r="148" spans="1:14" x14ac:dyDescent="0.2">
      <c r="A148" s="523">
        <v>145</v>
      </c>
      <c r="B148" s="6" t="s">
        <v>3540</v>
      </c>
      <c r="C148" s="523" t="s">
        <v>3</v>
      </c>
      <c r="D148" s="7">
        <v>14</v>
      </c>
      <c r="E148" s="7"/>
      <c r="F148" s="7"/>
      <c r="G148" s="7"/>
      <c r="H148" s="7"/>
      <c r="I148" s="7"/>
      <c r="J148" s="7"/>
      <c r="K148" s="7"/>
      <c r="L148" s="7"/>
      <c r="M148" s="7"/>
      <c r="N148" s="523">
        <f t="shared" si="3"/>
        <v>14</v>
      </c>
    </row>
    <row r="149" spans="1:14" ht="18.75" customHeight="1" x14ac:dyDescent="0.2">
      <c r="A149" s="523">
        <v>146</v>
      </c>
      <c r="B149" s="6" t="s">
        <v>3541</v>
      </c>
      <c r="C149" s="523" t="s">
        <v>5</v>
      </c>
      <c r="D149" s="7">
        <v>1</v>
      </c>
      <c r="E149" s="7"/>
      <c r="F149" s="7"/>
      <c r="G149" s="7"/>
      <c r="H149" s="7"/>
      <c r="I149" s="7"/>
      <c r="J149" s="7"/>
      <c r="K149" s="7"/>
      <c r="L149" s="7"/>
      <c r="M149" s="7"/>
      <c r="N149" s="523">
        <f t="shared" si="3"/>
        <v>1</v>
      </c>
    </row>
    <row r="150" spans="1:14" x14ac:dyDescent="0.2">
      <c r="A150" s="523">
        <v>147</v>
      </c>
      <c r="B150" s="6" t="s">
        <v>3542</v>
      </c>
      <c r="C150" s="523" t="s">
        <v>3</v>
      </c>
      <c r="D150" s="7">
        <v>1</v>
      </c>
      <c r="E150" s="7"/>
      <c r="F150" s="7"/>
      <c r="G150" s="7"/>
      <c r="H150" s="7"/>
      <c r="I150" s="7"/>
      <c r="J150" s="7"/>
      <c r="K150" s="7"/>
      <c r="L150" s="7"/>
      <c r="M150" s="7"/>
      <c r="N150" s="523">
        <f t="shared" si="3"/>
        <v>1</v>
      </c>
    </row>
    <row r="151" spans="1:14" x14ac:dyDescent="0.2">
      <c r="A151" s="523">
        <v>148</v>
      </c>
      <c r="B151" s="6" t="s">
        <v>160</v>
      </c>
      <c r="C151" s="292" t="s">
        <v>3</v>
      </c>
      <c r="D151" s="7"/>
      <c r="E151" s="7"/>
      <c r="F151" s="7"/>
      <c r="G151" s="7"/>
      <c r="H151" s="7"/>
      <c r="I151" s="7"/>
      <c r="J151" s="7"/>
      <c r="K151" s="7">
        <v>2</v>
      </c>
      <c r="L151" s="7"/>
      <c r="M151" s="7"/>
      <c r="N151" s="284">
        <f t="shared" si="2"/>
        <v>2</v>
      </c>
    </row>
    <row r="152" spans="1:14" x14ac:dyDescent="0.2">
      <c r="A152" s="523">
        <v>149</v>
      </c>
      <c r="B152" s="6" t="s">
        <v>24</v>
      </c>
      <c r="C152" s="292" t="s">
        <v>3</v>
      </c>
      <c r="D152" s="7"/>
      <c r="E152" s="7">
        <v>6</v>
      </c>
      <c r="F152" s="7"/>
      <c r="G152" s="7">
        <v>3</v>
      </c>
      <c r="H152" s="7"/>
      <c r="I152" s="7"/>
      <c r="J152" s="7"/>
      <c r="K152" s="7"/>
      <c r="L152" s="7"/>
      <c r="M152" s="7"/>
      <c r="N152" s="284">
        <f t="shared" si="2"/>
        <v>9</v>
      </c>
    </row>
    <row r="153" spans="1:14" x14ac:dyDescent="0.2">
      <c r="A153" s="523">
        <v>150</v>
      </c>
      <c r="B153" s="6" t="s">
        <v>47</v>
      </c>
      <c r="C153" s="292" t="s">
        <v>3</v>
      </c>
      <c r="D153" s="7"/>
      <c r="E153" s="7"/>
      <c r="F153" s="7">
        <v>12</v>
      </c>
      <c r="G153" s="7"/>
      <c r="H153" s="7"/>
      <c r="I153" s="7"/>
      <c r="J153" s="7"/>
      <c r="K153" s="7"/>
      <c r="L153" s="7"/>
      <c r="M153" s="7"/>
      <c r="N153" s="284">
        <f t="shared" si="2"/>
        <v>12</v>
      </c>
    </row>
    <row r="154" spans="1:14" x14ac:dyDescent="0.2">
      <c r="A154" s="523">
        <v>151</v>
      </c>
      <c r="B154" s="6" t="s">
        <v>161</v>
      </c>
      <c r="C154" s="292" t="s">
        <v>3</v>
      </c>
      <c r="D154" s="7"/>
      <c r="E154" s="7"/>
      <c r="F154" s="7"/>
      <c r="G154" s="7"/>
      <c r="H154" s="7"/>
      <c r="I154" s="7"/>
      <c r="J154" s="7"/>
      <c r="K154" s="7">
        <v>1</v>
      </c>
      <c r="L154" s="7"/>
      <c r="M154" s="7"/>
      <c r="N154" s="284">
        <f t="shared" si="2"/>
        <v>1</v>
      </c>
    </row>
    <row r="155" spans="1:14" x14ac:dyDescent="0.2">
      <c r="A155" s="523">
        <v>152</v>
      </c>
      <c r="B155" s="6" t="s">
        <v>99</v>
      </c>
      <c r="C155" s="292" t="s">
        <v>3</v>
      </c>
      <c r="D155" s="7"/>
      <c r="E155" s="7"/>
      <c r="F155" s="7"/>
      <c r="G155" s="7">
        <v>212</v>
      </c>
      <c r="H155" s="7"/>
      <c r="I155" s="7"/>
      <c r="J155" s="7"/>
      <c r="K155" s="7"/>
      <c r="L155" s="7"/>
      <c r="M155" s="7"/>
      <c r="N155" s="284">
        <f t="shared" si="2"/>
        <v>212</v>
      </c>
    </row>
    <row r="156" spans="1:14" x14ac:dyDescent="0.2">
      <c r="A156" s="523">
        <v>153</v>
      </c>
      <c r="B156" s="6" t="s">
        <v>89</v>
      </c>
      <c r="C156" s="292" t="s">
        <v>3</v>
      </c>
      <c r="D156" s="7"/>
      <c r="E156" s="7"/>
      <c r="F156" s="7"/>
      <c r="G156" s="7"/>
      <c r="H156" s="7"/>
      <c r="I156" s="7"/>
      <c r="J156" s="7"/>
      <c r="K156" s="7"/>
      <c r="L156" s="7"/>
      <c r="M156" s="7"/>
      <c r="N156" s="284">
        <f t="shared" si="2"/>
        <v>0</v>
      </c>
    </row>
    <row r="157" spans="1:14" x14ac:dyDescent="0.2">
      <c r="A157" s="523">
        <v>154</v>
      </c>
      <c r="B157" s="6" t="s">
        <v>98</v>
      </c>
      <c r="C157" s="292" t="s">
        <v>3</v>
      </c>
      <c r="D157" s="7"/>
      <c r="E157" s="7"/>
      <c r="F157" s="7"/>
      <c r="G157" s="7">
        <v>39</v>
      </c>
      <c r="H157" s="7"/>
      <c r="I157" s="7"/>
      <c r="J157" s="7"/>
      <c r="K157" s="7"/>
      <c r="L157" s="7"/>
      <c r="M157" s="7"/>
      <c r="N157" s="284">
        <f t="shared" si="2"/>
        <v>39</v>
      </c>
    </row>
    <row r="158" spans="1:14" x14ac:dyDescent="0.2">
      <c r="A158" s="523">
        <v>155</v>
      </c>
      <c r="B158" s="6" t="s">
        <v>158</v>
      </c>
      <c r="C158" s="292" t="s">
        <v>3</v>
      </c>
      <c r="D158" s="7"/>
      <c r="E158" s="7"/>
      <c r="F158" s="7"/>
      <c r="G158" s="7"/>
      <c r="H158" s="7"/>
      <c r="I158" s="7"/>
      <c r="J158" s="7"/>
      <c r="K158" s="7">
        <v>1</v>
      </c>
      <c r="L158" s="7"/>
      <c r="M158" s="7"/>
      <c r="N158" s="284">
        <f t="shared" si="2"/>
        <v>1</v>
      </c>
    </row>
    <row r="159" spans="1:14" x14ac:dyDescent="0.2">
      <c r="A159" s="523">
        <v>156</v>
      </c>
      <c r="B159" s="6" t="s">
        <v>46</v>
      </c>
      <c r="C159" s="292" t="s">
        <v>3</v>
      </c>
      <c r="D159" s="7"/>
      <c r="E159" s="7"/>
      <c r="F159" s="7">
        <v>28</v>
      </c>
      <c r="G159" s="7"/>
      <c r="H159" s="7"/>
      <c r="I159" s="7"/>
      <c r="J159" s="7"/>
      <c r="K159" s="7"/>
      <c r="L159" s="7"/>
      <c r="M159" s="7"/>
      <c r="N159" s="284">
        <f t="shared" si="2"/>
        <v>28</v>
      </c>
    </row>
    <row r="160" spans="1:14" x14ac:dyDescent="0.2">
      <c r="A160" s="523">
        <v>157</v>
      </c>
      <c r="B160" s="6" t="s">
        <v>137</v>
      </c>
      <c r="C160" s="292" t="s">
        <v>3</v>
      </c>
      <c r="D160" s="7"/>
      <c r="E160" s="7"/>
      <c r="F160" s="7"/>
      <c r="G160" s="7"/>
      <c r="H160" s="7"/>
      <c r="I160" s="7"/>
      <c r="J160" s="7">
        <v>9</v>
      </c>
      <c r="K160" s="7"/>
      <c r="L160" s="7"/>
      <c r="M160" s="7"/>
      <c r="N160" s="284">
        <f t="shared" si="2"/>
        <v>9</v>
      </c>
    </row>
    <row r="161" spans="1:14" x14ac:dyDescent="0.2">
      <c r="A161" s="523">
        <v>158</v>
      </c>
      <c r="B161" s="6" t="s">
        <v>159</v>
      </c>
      <c r="C161" s="292" t="s">
        <v>3</v>
      </c>
      <c r="D161" s="7"/>
      <c r="E161" s="7"/>
      <c r="F161" s="7"/>
      <c r="G161" s="7"/>
      <c r="H161" s="7"/>
      <c r="I161" s="7"/>
      <c r="J161" s="7"/>
      <c r="K161" s="7">
        <v>1</v>
      </c>
      <c r="L161" s="7"/>
      <c r="M161" s="7"/>
      <c r="N161" s="284">
        <f t="shared" si="2"/>
        <v>1</v>
      </c>
    </row>
    <row r="162" spans="1:14" ht="18.75" customHeight="1" x14ac:dyDescent="0.2">
      <c r="A162" s="523">
        <v>159</v>
      </c>
      <c r="B162" s="6" t="s">
        <v>3500</v>
      </c>
      <c r="C162" s="292" t="s">
        <v>5</v>
      </c>
      <c r="D162" s="7"/>
      <c r="E162" s="7"/>
      <c r="F162" s="7"/>
      <c r="G162" s="7">
        <v>1</v>
      </c>
      <c r="H162" s="7"/>
      <c r="I162" s="7"/>
      <c r="J162" s="7"/>
      <c r="K162" s="7"/>
      <c r="L162" s="7"/>
      <c r="M162" s="7"/>
      <c r="N162" s="284">
        <f t="shared" si="2"/>
        <v>1</v>
      </c>
    </row>
    <row r="163" spans="1:14" x14ac:dyDescent="0.2">
      <c r="A163" s="523">
        <v>160</v>
      </c>
      <c r="B163" s="6" t="s">
        <v>91</v>
      </c>
      <c r="C163" s="292" t="s">
        <v>5</v>
      </c>
      <c r="D163" s="7">
        <v>332</v>
      </c>
      <c r="E163" s="7"/>
      <c r="F163" s="7"/>
      <c r="G163" s="7"/>
      <c r="H163" s="7"/>
      <c r="I163" s="7"/>
      <c r="J163" s="7"/>
      <c r="K163" s="7"/>
      <c r="L163" s="7"/>
      <c r="M163" s="7"/>
      <c r="N163" s="284">
        <f t="shared" si="2"/>
        <v>332</v>
      </c>
    </row>
    <row r="164" spans="1:14" x14ac:dyDescent="0.2">
      <c r="A164" s="523">
        <v>161</v>
      </c>
      <c r="B164" s="6" t="s">
        <v>92</v>
      </c>
      <c r="C164" s="292" t="s">
        <v>5</v>
      </c>
      <c r="D164" s="7">
        <v>16</v>
      </c>
      <c r="E164" s="7"/>
      <c r="F164" s="7"/>
      <c r="G164" s="7"/>
      <c r="H164" s="7"/>
      <c r="I164" s="7"/>
      <c r="J164" s="7"/>
      <c r="K164" s="7"/>
      <c r="L164" s="7"/>
      <c r="M164" s="7"/>
      <c r="N164" s="284">
        <f t="shared" si="2"/>
        <v>16</v>
      </c>
    </row>
    <row r="165" spans="1:14" x14ac:dyDescent="0.2">
      <c r="A165" s="523">
        <v>162</v>
      </c>
      <c r="B165" s="6" t="s">
        <v>18</v>
      </c>
      <c r="C165" s="292" t="s">
        <v>5</v>
      </c>
      <c r="D165" s="7">
        <v>42</v>
      </c>
      <c r="E165" s="7"/>
      <c r="F165" s="7"/>
      <c r="G165" s="7"/>
      <c r="H165" s="7"/>
      <c r="I165" s="7"/>
      <c r="J165" s="7"/>
      <c r="K165" s="7"/>
      <c r="L165" s="7"/>
      <c r="M165" s="7"/>
      <c r="N165" s="284">
        <f t="shared" si="2"/>
        <v>42</v>
      </c>
    </row>
    <row r="166" spans="1:14" x14ac:dyDescent="0.2">
      <c r="A166" s="523">
        <v>163</v>
      </c>
      <c r="B166" s="6" t="s">
        <v>3543</v>
      </c>
      <c r="C166" s="523" t="s">
        <v>3</v>
      </c>
      <c r="D166" s="7">
        <v>3</v>
      </c>
      <c r="E166" s="7"/>
      <c r="F166" s="7"/>
      <c r="G166" s="7"/>
      <c r="H166" s="7"/>
      <c r="I166" s="7"/>
      <c r="J166" s="7"/>
      <c r="K166" s="7"/>
      <c r="L166" s="7"/>
      <c r="M166" s="7"/>
      <c r="N166" s="523">
        <f t="shared" ref="N166:N173" si="4">SUM(D166:M166)</f>
        <v>3</v>
      </c>
    </row>
    <row r="167" spans="1:14" x14ac:dyDescent="0.2">
      <c r="A167" s="523">
        <v>164</v>
      </c>
      <c r="B167" s="6" t="s">
        <v>3544</v>
      </c>
      <c r="C167" s="523" t="s">
        <v>3</v>
      </c>
      <c r="D167" s="7">
        <v>4</v>
      </c>
      <c r="E167" s="7"/>
      <c r="F167" s="7"/>
      <c r="G167" s="7"/>
      <c r="H167" s="7"/>
      <c r="I167" s="7"/>
      <c r="J167" s="7"/>
      <c r="K167" s="7"/>
      <c r="L167" s="7"/>
      <c r="M167" s="7"/>
      <c r="N167" s="523">
        <f t="shared" si="4"/>
        <v>4</v>
      </c>
    </row>
    <row r="168" spans="1:14" x14ac:dyDescent="0.2">
      <c r="A168" s="523">
        <v>165</v>
      </c>
      <c r="B168" s="6" t="s">
        <v>3545</v>
      </c>
      <c r="C168" s="523" t="s">
        <v>3</v>
      </c>
      <c r="D168" s="7">
        <v>10</v>
      </c>
      <c r="E168" s="7"/>
      <c r="F168" s="7"/>
      <c r="G168" s="7"/>
      <c r="H168" s="7"/>
      <c r="I168" s="7"/>
      <c r="J168" s="7"/>
      <c r="K168" s="7"/>
      <c r="L168" s="7"/>
      <c r="M168" s="7"/>
      <c r="N168" s="523">
        <f t="shared" si="4"/>
        <v>10</v>
      </c>
    </row>
    <row r="169" spans="1:14" x14ac:dyDescent="0.2">
      <c r="A169" s="523">
        <v>166</v>
      </c>
      <c r="B169" s="6" t="s">
        <v>3546</v>
      </c>
      <c r="C169" s="523" t="s">
        <v>3</v>
      </c>
      <c r="D169" s="7">
        <v>11</v>
      </c>
      <c r="E169" s="7"/>
      <c r="F169" s="7"/>
      <c r="G169" s="7"/>
      <c r="H169" s="7"/>
      <c r="I169" s="7"/>
      <c r="J169" s="7"/>
      <c r="K169" s="7"/>
      <c r="L169" s="7"/>
      <c r="M169" s="7"/>
      <c r="N169" s="523">
        <f t="shared" si="4"/>
        <v>11</v>
      </c>
    </row>
    <row r="170" spans="1:14" x14ac:dyDescent="0.2">
      <c r="A170" s="523">
        <v>167</v>
      </c>
      <c r="B170" s="6" t="s">
        <v>3547</v>
      </c>
      <c r="C170" s="523" t="s">
        <v>3</v>
      </c>
      <c r="D170" s="7">
        <v>5</v>
      </c>
      <c r="E170" s="7"/>
      <c r="F170" s="7"/>
      <c r="G170" s="7"/>
      <c r="H170" s="7"/>
      <c r="I170" s="7"/>
      <c r="J170" s="7"/>
      <c r="K170" s="7"/>
      <c r="L170" s="7"/>
      <c r="M170" s="7"/>
      <c r="N170" s="523">
        <f t="shared" si="4"/>
        <v>5</v>
      </c>
    </row>
    <row r="171" spans="1:14" x14ac:dyDescent="0.2">
      <c r="A171" s="523">
        <v>168</v>
      </c>
      <c r="B171" s="6" t="s">
        <v>3548</v>
      </c>
      <c r="C171" s="523" t="s">
        <v>5</v>
      </c>
      <c r="D171" s="7">
        <v>6</v>
      </c>
      <c r="E171" s="7"/>
      <c r="F171" s="7"/>
      <c r="G171" s="7"/>
      <c r="H171" s="7"/>
      <c r="I171" s="7"/>
      <c r="J171" s="7"/>
      <c r="K171" s="7"/>
      <c r="L171" s="7"/>
      <c r="M171" s="7"/>
      <c r="N171" s="523">
        <f t="shared" si="4"/>
        <v>6</v>
      </c>
    </row>
    <row r="172" spans="1:14" x14ac:dyDescent="0.2">
      <c r="A172" s="523">
        <v>169</v>
      </c>
      <c r="B172" s="6" t="s">
        <v>3549</v>
      </c>
      <c r="C172" s="523" t="s">
        <v>3</v>
      </c>
      <c r="D172" s="7">
        <v>15</v>
      </c>
      <c r="E172" s="7"/>
      <c r="F172" s="7"/>
      <c r="G172" s="7"/>
      <c r="H172" s="7"/>
      <c r="I172" s="7"/>
      <c r="J172" s="7"/>
      <c r="K172" s="7"/>
      <c r="L172" s="7"/>
      <c r="M172" s="7"/>
      <c r="N172" s="523">
        <f t="shared" si="4"/>
        <v>15</v>
      </c>
    </row>
    <row r="173" spans="1:14" ht="31.5" x14ac:dyDescent="0.2">
      <c r="A173" s="523">
        <v>170</v>
      </c>
      <c r="B173" s="6" t="s">
        <v>3550</v>
      </c>
      <c r="C173" s="523" t="s">
        <v>3</v>
      </c>
      <c r="D173" s="7">
        <v>5</v>
      </c>
      <c r="E173" s="7"/>
      <c r="F173" s="7"/>
      <c r="G173" s="7"/>
      <c r="H173" s="7"/>
      <c r="I173" s="7"/>
      <c r="J173" s="7"/>
      <c r="K173" s="7"/>
      <c r="L173" s="7"/>
      <c r="M173" s="7"/>
      <c r="N173" s="523">
        <f t="shared" si="4"/>
        <v>5</v>
      </c>
    </row>
    <row r="174" spans="1:14" x14ac:dyDescent="0.2">
      <c r="A174" s="523">
        <v>171</v>
      </c>
      <c r="B174" s="6" t="s">
        <v>3493</v>
      </c>
      <c r="C174" s="292" t="s">
        <v>3</v>
      </c>
      <c r="D174" s="7"/>
      <c r="E174" s="7"/>
      <c r="F174" s="7"/>
      <c r="G174" s="7">
        <v>5</v>
      </c>
      <c r="H174" s="7"/>
      <c r="I174" s="7"/>
      <c r="J174" s="7"/>
      <c r="K174" s="7"/>
      <c r="L174" s="7"/>
      <c r="M174" s="7"/>
      <c r="N174" s="284">
        <f t="shared" si="2"/>
        <v>5</v>
      </c>
    </row>
    <row r="175" spans="1:14" x14ac:dyDescent="0.2">
      <c r="A175" s="523">
        <v>172</v>
      </c>
      <c r="B175" s="6" t="s">
        <v>93</v>
      </c>
      <c r="C175" s="292" t="s">
        <v>3</v>
      </c>
      <c r="D175" s="7">
        <v>4</v>
      </c>
      <c r="E175" s="7"/>
      <c r="F175" s="7"/>
      <c r="G175" s="7"/>
      <c r="H175" s="7"/>
      <c r="I175" s="7"/>
      <c r="J175" s="7"/>
      <c r="K175" s="7"/>
      <c r="L175" s="7"/>
      <c r="M175" s="7"/>
      <c r="N175" s="284">
        <f t="shared" si="2"/>
        <v>4</v>
      </c>
    </row>
    <row r="176" spans="1:14" x14ac:dyDescent="0.2">
      <c r="A176" s="523">
        <v>173</v>
      </c>
      <c r="B176" s="6" t="s">
        <v>3494</v>
      </c>
      <c r="C176" s="316" t="s">
        <v>3</v>
      </c>
      <c r="D176" s="7"/>
      <c r="E176" s="7"/>
      <c r="F176" s="7"/>
      <c r="G176" s="7">
        <v>1</v>
      </c>
      <c r="H176" s="7"/>
      <c r="I176" s="7"/>
      <c r="J176" s="7"/>
      <c r="K176" s="7"/>
      <c r="L176" s="7"/>
      <c r="M176" s="7"/>
      <c r="N176" s="316">
        <f t="shared" si="2"/>
        <v>1</v>
      </c>
    </row>
    <row r="177" spans="1:14" x14ac:dyDescent="0.2">
      <c r="A177" s="523">
        <v>174</v>
      </c>
      <c r="B177" s="6" t="s">
        <v>3495</v>
      </c>
      <c r="C177" s="316" t="s">
        <v>3</v>
      </c>
      <c r="D177" s="7"/>
      <c r="E177" s="7"/>
      <c r="F177" s="7"/>
      <c r="G177" s="7">
        <v>1</v>
      </c>
      <c r="H177" s="7"/>
      <c r="I177" s="7"/>
      <c r="J177" s="7"/>
      <c r="K177" s="7"/>
      <c r="L177" s="7"/>
      <c r="M177" s="7"/>
      <c r="N177" s="316">
        <f t="shared" si="2"/>
        <v>1</v>
      </c>
    </row>
    <row r="178" spans="1:14" x14ac:dyDescent="0.2">
      <c r="A178" s="523">
        <v>175</v>
      </c>
      <c r="B178" s="6" t="s">
        <v>3496</v>
      </c>
      <c r="C178" s="316" t="s">
        <v>3</v>
      </c>
      <c r="D178" s="7"/>
      <c r="E178" s="7"/>
      <c r="F178" s="7"/>
      <c r="G178" s="7">
        <v>1</v>
      </c>
      <c r="H178" s="7"/>
      <c r="I178" s="7"/>
      <c r="J178" s="7"/>
      <c r="K178" s="7"/>
      <c r="L178" s="7"/>
      <c r="M178" s="7"/>
      <c r="N178" s="316">
        <f t="shared" si="2"/>
        <v>1</v>
      </c>
    </row>
    <row r="179" spans="1:14" x14ac:dyDescent="0.2">
      <c r="A179" s="523">
        <v>176</v>
      </c>
      <c r="B179" s="6" t="s">
        <v>3497</v>
      </c>
      <c r="C179" s="316" t="s">
        <v>3</v>
      </c>
      <c r="D179" s="7"/>
      <c r="E179" s="7"/>
      <c r="F179" s="7"/>
      <c r="G179" s="7">
        <v>1</v>
      </c>
      <c r="H179" s="7"/>
      <c r="I179" s="7"/>
      <c r="J179" s="7"/>
      <c r="K179" s="7"/>
      <c r="L179" s="7"/>
      <c r="M179" s="7"/>
      <c r="N179" s="316">
        <f t="shared" si="2"/>
        <v>1</v>
      </c>
    </row>
    <row r="180" spans="1:14" ht="31.5" x14ac:dyDescent="0.2">
      <c r="A180" s="523">
        <v>177</v>
      </c>
      <c r="B180" s="6" t="s">
        <v>3498</v>
      </c>
      <c r="C180" s="316" t="s">
        <v>3</v>
      </c>
      <c r="D180" s="7"/>
      <c r="E180" s="7"/>
      <c r="F180" s="7"/>
      <c r="G180" s="7">
        <v>1</v>
      </c>
      <c r="H180" s="7"/>
      <c r="I180" s="7"/>
      <c r="J180" s="7"/>
      <c r="K180" s="7"/>
      <c r="L180" s="7"/>
      <c r="M180" s="7"/>
      <c r="N180" s="316">
        <f t="shared" si="2"/>
        <v>1</v>
      </c>
    </row>
    <row r="181" spans="1:14" x14ac:dyDescent="0.2">
      <c r="A181" s="523">
        <v>178</v>
      </c>
      <c r="B181" s="6"/>
      <c r="C181" s="316"/>
      <c r="D181" s="7"/>
      <c r="E181" s="7"/>
      <c r="F181" s="7"/>
      <c r="G181" s="7"/>
      <c r="H181" s="7"/>
      <c r="I181" s="7"/>
      <c r="J181" s="7"/>
      <c r="K181" s="7"/>
      <c r="L181" s="7"/>
      <c r="M181" s="7"/>
      <c r="N181" s="316"/>
    </row>
    <row r="182" spans="1:14" x14ac:dyDescent="0.2">
      <c r="A182" s="523">
        <v>179</v>
      </c>
      <c r="B182" s="8" t="s">
        <v>184</v>
      </c>
      <c r="C182" s="292" t="s">
        <v>5</v>
      </c>
      <c r="D182" s="5"/>
      <c r="E182" s="5"/>
      <c r="F182" s="5"/>
      <c r="G182" s="5"/>
      <c r="H182" s="5"/>
      <c r="I182" s="5"/>
      <c r="J182" s="5"/>
      <c r="K182" s="12"/>
      <c r="L182" s="7">
        <v>2</v>
      </c>
      <c r="M182" s="7"/>
      <c r="N182" s="284">
        <f t="shared" si="2"/>
        <v>2</v>
      </c>
    </row>
    <row r="183" spans="1:14" x14ac:dyDescent="0.2">
      <c r="A183" s="523">
        <v>180</v>
      </c>
      <c r="B183" s="8" t="s">
        <v>185</v>
      </c>
      <c r="C183" s="292" t="s">
        <v>5</v>
      </c>
      <c r="D183" s="5"/>
      <c r="E183" s="5"/>
      <c r="F183" s="5"/>
      <c r="G183" s="5"/>
      <c r="H183" s="5"/>
      <c r="I183" s="5"/>
      <c r="J183" s="5"/>
      <c r="K183" s="12"/>
      <c r="L183" s="7"/>
      <c r="M183" s="7">
        <v>47500</v>
      </c>
      <c r="N183" s="284">
        <f t="shared" si="2"/>
        <v>47500</v>
      </c>
    </row>
    <row r="184" spans="1:14" x14ac:dyDescent="0.2">
      <c r="A184" s="523">
        <v>181</v>
      </c>
      <c r="B184" s="8" t="s">
        <v>186</v>
      </c>
      <c r="C184" s="292" t="s">
        <v>5</v>
      </c>
      <c r="D184" s="5"/>
      <c r="E184" s="5"/>
      <c r="F184" s="5"/>
      <c r="G184" s="5"/>
      <c r="H184" s="5"/>
      <c r="I184" s="5"/>
      <c r="J184" s="5"/>
      <c r="K184" s="12"/>
      <c r="L184" s="5"/>
      <c r="M184" s="7">
        <v>352</v>
      </c>
      <c r="N184" s="284">
        <f t="shared" si="2"/>
        <v>352</v>
      </c>
    </row>
    <row r="185" spans="1:14" ht="18.75" x14ac:dyDescent="0.2">
      <c r="A185" s="523">
        <v>182</v>
      </c>
      <c r="B185" s="8" t="s">
        <v>187</v>
      </c>
      <c r="C185" s="292" t="s">
        <v>188</v>
      </c>
      <c r="D185" s="5"/>
      <c r="E185" s="5"/>
      <c r="F185" s="5"/>
      <c r="G185" s="5"/>
      <c r="H185" s="5"/>
      <c r="I185" s="5"/>
      <c r="J185" s="5"/>
      <c r="K185" s="12"/>
      <c r="L185" s="5"/>
      <c r="M185" s="7">
        <v>8900</v>
      </c>
      <c r="N185" s="284">
        <f t="shared" si="2"/>
        <v>8900</v>
      </c>
    </row>
    <row r="186" spans="1:14" x14ac:dyDescent="0.2">
      <c r="K186" s="11"/>
    </row>
    <row r="187" spans="1:14" x14ac:dyDescent="0.2">
      <c r="K187" s="11"/>
    </row>
    <row r="188" spans="1:14" x14ac:dyDescent="0.2">
      <c r="K188" s="11"/>
    </row>
    <row r="189" spans="1:14" x14ac:dyDescent="0.2">
      <c r="K189" s="11"/>
    </row>
    <row r="190" spans="1:14" ht="20.25" customHeight="1" x14ac:dyDescent="0.2">
      <c r="K190" s="11"/>
    </row>
    <row r="191" spans="1:14" x14ac:dyDescent="0.2">
      <c r="K191" s="11"/>
    </row>
    <row r="192" spans="1:14" x14ac:dyDescent="0.2">
      <c r="K192" s="11"/>
    </row>
    <row r="193" spans="11:11" x14ac:dyDescent="0.2">
      <c r="K193" s="11"/>
    </row>
    <row r="194" spans="11:11" x14ac:dyDescent="0.2">
      <c r="K194" s="11"/>
    </row>
    <row r="195" spans="11:11" x14ac:dyDescent="0.2">
      <c r="K195" s="11"/>
    </row>
    <row r="196" spans="11:11" x14ac:dyDescent="0.2">
      <c r="K196" s="11"/>
    </row>
    <row r="197" spans="11:11" x14ac:dyDescent="0.2">
      <c r="K197" s="11"/>
    </row>
    <row r="198" spans="11:11" x14ac:dyDescent="0.2">
      <c r="K198" s="11"/>
    </row>
    <row r="199" spans="11:11" x14ac:dyDescent="0.2">
      <c r="K199" s="11"/>
    </row>
    <row r="200" spans="11:11" x14ac:dyDescent="0.2">
      <c r="K200" s="11"/>
    </row>
    <row r="201" spans="11:11" x14ac:dyDescent="0.2">
      <c r="K201" s="11"/>
    </row>
    <row r="202" spans="11:11" x14ac:dyDescent="0.2">
      <c r="K202" s="11"/>
    </row>
    <row r="203" spans="11:11" x14ac:dyDescent="0.2">
      <c r="K203" s="11"/>
    </row>
    <row r="204" spans="11:11" x14ac:dyDescent="0.2">
      <c r="K204" s="11"/>
    </row>
    <row r="205" spans="11:11" x14ac:dyDescent="0.2">
      <c r="K205" s="11"/>
    </row>
    <row r="206" spans="11:11" x14ac:dyDescent="0.2">
      <c r="K206" s="11"/>
    </row>
    <row r="207" spans="11:11" x14ac:dyDescent="0.2">
      <c r="K207" s="11"/>
    </row>
    <row r="208" spans="11:11" x14ac:dyDescent="0.2">
      <c r="K208" s="11"/>
    </row>
    <row r="209" spans="11:11" x14ac:dyDescent="0.2">
      <c r="K209" s="11"/>
    </row>
    <row r="210" spans="11:11" x14ac:dyDescent="0.2">
      <c r="K210" s="11"/>
    </row>
    <row r="211" spans="11:11" ht="18.75" customHeight="1" x14ac:dyDescent="0.2"/>
    <row r="236" ht="18.75" customHeight="1" x14ac:dyDescent="0.2"/>
  </sheetData>
  <sortState ref="B2:K182">
    <sortCondition ref="B2"/>
  </sortState>
  <mergeCells count="2">
    <mergeCell ref="A2:N2"/>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zoomScaleNormal="100" workbookViewId="0">
      <selection activeCell="A4" sqref="A4"/>
    </sheetView>
  </sheetViews>
  <sheetFormatPr defaultRowHeight="14.25" x14ac:dyDescent="0.2"/>
  <cols>
    <col min="1" max="1" width="7.75" customWidth="1"/>
    <col min="2" max="2" width="32.625" customWidth="1"/>
    <col min="3" max="3" width="18.75" style="192" customWidth="1"/>
    <col min="4" max="4" width="17.875" style="192" customWidth="1"/>
    <col min="5" max="5" width="17.125" style="192" customWidth="1"/>
    <col min="6" max="6" width="17" style="192" customWidth="1"/>
    <col min="7" max="7" width="16" style="192" customWidth="1"/>
  </cols>
  <sheetData>
    <row r="1" spans="1:14" ht="18.75" x14ac:dyDescent="0.3">
      <c r="A1" s="578" t="s">
        <v>3551</v>
      </c>
      <c r="B1" s="578"/>
      <c r="C1" s="578"/>
      <c r="D1" s="578"/>
      <c r="E1" s="578"/>
      <c r="F1" s="578"/>
      <c r="G1" s="578"/>
    </row>
    <row r="2" spans="1:14" s="565" customFormat="1" ht="21" customHeight="1" x14ac:dyDescent="0.2">
      <c r="A2" s="637" t="s">
        <v>3566</v>
      </c>
      <c r="B2" s="637"/>
      <c r="C2" s="637"/>
      <c r="D2" s="637"/>
      <c r="E2" s="637"/>
      <c r="F2" s="637"/>
      <c r="G2" s="637"/>
      <c r="H2" s="564"/>
      <c r="I2" s="564"/>
      <c r="J2" s="564"/>
      <c r="K2" s="564"/>
      <c r="L2" s="564"/>
      <c r="M2" s="564"/>
      <c r="N2" s="564"/>
    </row>
    <row r="3" spans="1:14" ht="15" hidden="1" customHeight="1" x14ac:dyDescent="0.2">
      <c r="A3" s="563"/>
      <c r="B3" s="563"/>
      <c r="C3" s="563"/>
      <c r="D3" s="563"/>
      <c r="E3" s="563"/>
      <c r="F3" s="563"/>
      <c r="G3" s="563"/>
    </row>
    <row r="4" spans="1:14" x14ac:dyDescent="0.2">
      <c r="A4" s="184"/>
    </row>
    <row r="5" spans="1:14" s="352" customFormat="1" ht="21.75" customHeight="1" x14ac:dyDescent="0.25">
      <c r="A5" s="630" t="s">
        <v>266</v>
      </c>
      <c r="B5" s="632" t="s">
        <v>267</v>
      </c>
      <c r="C5" s="634" t="s">
        <v>1918</v>
      </c>
      <c r="D5" s="635"/>
      <c r="E5" s="635"/>
      <c r="F5" s="635"/>
      <c r="G5" s="636"/>
    </row>
    <row r="6" spans="1:14" s="352" customFormat="1" ht="31.5" x14ac:dyDescent="0.25">
      <c r="A6" s="631"/>
      <c r="B6" s="633"/>
      <c r="C6" s="291" t="s">
        <v>1919</v>
      </c>
      <c r="D6" s="291" t="s">
        <v>1920</v>
      </c>
      <c r="E6" s="291" t="s">
        <v>1921</v>
      </c>
      <c r="F6" s="291" t="s">
        <v>1922</v>
      </c>
      <c r="G6" s="291" t="s">
        <v>504</v>
      </c>
    </row>
    <row r="7" spans="1:14" s="352" customFormat="1" ht="15.75" x14ac:dyDescent="0.25">
      <c r="A7" s="285" t="s">
        <v>1923</v>
      </c>
      <c r="B7" s="319" t="s">
        <v>270</v>
      </c>
      <c r="C7" s="320">
        <f>SUM(C8:C25)</f>
        <v>52</v>
      </c>
      <c r="D7" s="320">
        <f>SUM(D8:D25)</f>
        <v>23</v>
      </c>
      <c r="E7" s="320">
        <f>SUM(E8:E25)</f>
        <v>25</v>
      </c>
      <c r="F7" s="320">
        <f>SUM(F8:F25)</f>
        <v>6</v>
      </c>
      <c r="G7" s="320">
        <f>SUM(G8:G25)</f>
        <v>31</v>
      </c>
    </row>
    <row r="8" spans="1:14" s="352" customFormat="1" ht="15.75" hidden="1" x14ac:dyDescent="0.25">
      <c r="A8" s="118">
        <v>1</v>
      </c>
      <c r="B8" s="321" t="s">
        <v>271</v>
      </c>
      <c r="C8" s="322">
        <v>5</v>
      </c>
      <c r="D8" s="322">
        <v>2</v>
      </c>
      <c r="E8" s="322"/>
      <c r="F8" s="322"/>
      <c r="G8" s="322"/>
    </row>
    <row r="9" spans="1:14" s="352" customFormat="1" ht="15.75" hidden="1" x14ac:dyDescent="0.25">
      <c r="A9" s="202">
        <v>2</v>
      </c>
      <c r="B9" s="323" t="s">
        <v>275</v>
      </c>
      <c r="C9" s="306">
        <v>5</v>
      </c>
      <c r="D9" s="306">
        <v>2</v>
      </c>
      <c r="E9" s="306"/>
      <c r="F9" s="306"/>
      <c r="G9" s="306"/>
    </row>
    <row r="10" spans="1:14" s="352" customFormat="1" ht="15.75" hidden="1" x14ac:dyDescent="0.25">
      <c r="A10" s="118">
        <v>3</v>
      </c>
      <c r="B10" s="321" t="s">
        <v>281</v>
      </c>
      <c r="C10" s="322">
        <v>3</v>
      </c>
      <c r="D10" s="322">
        <v>1</v>
      </c>
      <c r="E10" s="322"/>
      <c r="F10" s="322"/>
      <c r="G10" s="322"/>
    </row>
    <row r="11" spans="1:14" s="352" customFormat="1" ht="15.75" hidden="1" x14ac:dyDescent="0.25">
      <c r="A11" s="118">
        <v>4</v>
      </c>
      <c r="B11" s="321" t="s">
        <v>309</v>
      </c>
      <c r="C11" s="322"/>
      <c r="D11" s="322"/>
      <c r="E11" s="322">
        <v>6</v>
      </c>
      <c r="F11" s="322"/>
      <c r="G11" s="322"/>
    </row>
    <row r="12" spans="1:14" s="352" customFormat="1" ht="15.75" hidden="1" x14ac:dyDescent="0.25">
      <c r="A12" s="118">
        <v>5</v>
      </c>
      <c r="B12" s="321" t="s">
        <v>318</v>
      </c>
      <c r="C12" s="322"/>
      <c r="D12" s="322"/>
      <c r="E12" s="322"/>
      <c r="F12" s="322"/>
      <c r="G12" s="322"/>
    </row>
    <row r="13" spans="1:14" s="352" customFormat="1" ht="15.75" hidden="1" x14ac:dyDescent="0.25">
      <c r="A13" s="118">
        <v>6</v>
      </c>
      <c r="B13" s="321" t="s">
        <v>328</v>
      </c>
      <c r="C13" s="322">
        <v>3</v>
      </c>
      <c r="D13" s="322"/>
      <c r="E13" s="322">
        <v>5</v>
      </c>
      <c r="F13" s="322"/>
      <c r="G13" s="322"/>
    </row>
    <row r="14" spans="1:14" s="352" customFormat="1" ht="15.75" hidden="1" x14ac:dyDescent="0.25">
      <c r="A14" s="118">
        <v>7</v>
      </c>
      <c r="B14" s="321" t="s">
        <v>340</v>
      </c>
      <c r="C14" s="322">
        <v>5</v>
      </c>
      <c r="D14" s="322">
        <v>1</v>
      </c>
      <c r="E14" s="322"/>
      <c r="F14" s="322"/>
      <c r="G14" s="322"/>
    </row>
    <row r="15" spans="1:14" s="352" customFormat="1" ht="15.75" hidden="1" x14ac:dyDescent="0.25">
      <c r="A15" s="118">
        <v>8</v>
      </c>
      <c r="B15" s="321" t="s">
        <v>351</v>
      </c>
      <c r="C15" s="322">
        <v>4</v>
      </c>
      <c r="D15" s="322">
        <v>2</v>
      </c>
      <c r="E15" s="322"/>
      <c r="F15" s="322"/>
      <c r="G15" s="322">
        <v>20</v>
      </c>
    </row>
    <row r="16" spans="1:14" s="352" customFormat="1" ht="15.75" hidden="1" x14ac:dyDescent="0.25">
      <c r="A16" s="118">
        <v>9</v>
      </c>
      <c r="B16" s="321" t="s">
        <v>362</v>
      </c>
      <c r="C16" s="322"/>
      <c r="D16" s="322"/>
      <c r="E16" s="322"/>
      <c r="F16" s="322"/>
      <c r="G16" s="322">
        <v>2</v>
      </c>
    </row>
    <row r="17" spans="1:7" s="352" customFormat="1" ht="15.75" hidden="1" x14ac:dyDescent="0.25">
      <c r="A17" s="118">
        <v>10</v>
      </c>
      <c r="B17" s="321" t="s">
        <v>369</v>
      </c>
      <c r="C17" s="322"/>
      <c r="D17" s="322"/>
      <c r="E17" s="322">
        <v>7</v>
      </c>
      <c r="F17" s="322"/>
      <c r="G17" s="322"/>
    </row>
    <row r="18" spans="1:7" s="352" customFormat="1" ht="15.75" hidden="1" x14ac:dyDescent="0.25">
      <c r="A18" s="118">
        <v>11</v>
      </c>
      <c r="B18" s="321" t="s">
        <v>388</v>
      </c>
      <c r="C18" s="322">
        <v>4</v>
      </c>
      <c r="D18" s="322"/>
      <c r="E18" s="322"/>
      <c r="F18" s="322">
        <v>6</v>
      </c>
      <c r="G18" s="322"/>
    </row>
    <row r="19" spans="1:7" s="352" customFormat="1" ht="15.75" hidden="1" x14ac:dyDescent="0.25">
      <c r="A19" s="118">
        <v>12</v>
      </c>
      <c r="B19" s="321" t="s">
        <v>398</v>
      </c>
      <c r="C19" s="322">
        <v>1</v>
      </c>
      <c r="D19" s="322">
        <v>9</v>
      </c>
      <c r="E19" s="322"/>
      <c r="F19" s="322"/>
      <c r="G19" s="322">
        <v>7</v>
      </c>
    </row>
    <row r="20" spans="1:7" s="352" customFormat="1" ht="15.75" hidden="1" x14ac:dyDescent="0.25">
      <c r="A20" s="118">
        <v>13</v>
      </c>
      <c r="B20" s="321" t="s">
        <v>405</v>
      </c>
      <c r="C20" s="322">
        <v>17</v>
      </c>
      <c r="D20" s="322">
        <v>3</v>
      </c>
      <c r="E20" s="322"/>
      <c r="F20" s="322"/>
      <c r="G20" s="322"/>
    </row>
    <row r="21" spans="1:7" s="352" customFormat="1" ht="15.75" hidden="1" x14ac:dyDescent="0.25">
      <c r="A21" s="118">
        <v>14</v>
      </c>
      <c r="B21" s="321" t="s">
        <v>419</v>
      </c>
      <c r="C21" s="322">
        <v>1</v>
      </c>
      <c r="D21" s="322"/>
      <c r="E21" s="322"/>
      <c r="F21" s="322"/>
      <c r="G21" s="322"/>
    </row>
    <row r="22" spans="1:7" s="352" customFormat="1" ht="15.75" hidden="1" x14ac:dyDescent="0.25">
      <c r="A22" s="118">
        <v>15</v>
      </c>
      <c r="B22" s="321" t="s">
        <v>427</v>
      </c>
      <c r="C22" s="322"/>
      <c r="D22" s="322">
        <v>1</v>
      </c>
      <c r="E22" s="322">
        <v>1</v>
      </c>
      <c r="F22" s="322"/>
      <c r="G22" s="322"/>
    </row>
    <row r="23" spans="1:7" s="352" customFormat="1" ht="15.75" hidden="1" x14ac:dyDescent="0.25">
      <c r="A23" s="118">
        <v>16</v>
      </c>
      <c r="B23" s="321" t="s">
        <v>432</v>
      </c>
      <c r="C23" s="322"/>
      <c r="D23" s="322"/>
      <c r="E23" s="322"/>
      <c r="F23" s="322"/>
      <c r="G23" s="322">
        <v>2</v>
      </c>
    </row>
    <row r="24" spans="1:7" s="352" customFormat="1" ht="15.75" hidden="1" x14ac:dyDescent="0.25">
      <c r="A24" s="202">
        <v>17</v>
      </c>
      <c r="B24" s="323" t="s">
        <v>437</v>
      </c>
      <c r="C24" s="306"/>
      <c r="D24" s="306"/>
      <c r="E24" s="306">
        <v>6</v>
      </c>
      <c r="F24" s="306"/>
      <c r="G24" s="306"/>
    </row>
    <row r="25" spans="1:7" s="352" customFormat="1" ht="15.75" hidden="1" x14ac:dyDescent="0.25">
      <c r="A25" s="324">
        <v>18</v>
      </c>
      <c r="B25" s="325" t="s">
        <v>438</v>
      </c>
      <c r="C25" s="326">
        <v>4</v>
      </c>
      <c r="D25" s="326">
        <v>2</v>
      </c>
      <c r="E25" s="326"/>
      <c r="F25" s="326"/>
      <c r="G25" s="326"/>
    </row>
    <row r="26" spans="1:7" s="352" customFormat="1" ht="15.75" x14ac:dyDescent="0.25">
      <c r="A26" s="327" t="s">
        <v>442</v>
      </c>
      <c r="B26" s="328" t="s">
        <v>443</v>
      </c>
      <c r="C26" s="329">
        <f>SUM(C27:C37)</f>
        <v>7</v>
      </c>
      <c r="D26" s="329">
        <f>SUM(D27:D37)</f>
        <v>3</v>
      </c>
      <c r="E26" s="329">
        <f>SUM(E27:E37)</f>
        <v>13</v>
      </c>
      <c r="F26" s="329"/>
      <c r="G26" s="329"/>
    </row>
    <row r="27" spans="1:7" s="352" customFormat="1" ht="15.75" hidden="1" x14ac:dyDescent="0.25">
      <c r="A27" s="141">
        <v>1</v>
      </c>
      <c r="B27" s="288" t="s">
        <v>444</v>
      </c>
      <c r="C27" s="116"/>
      <c r="D27" s="116"/>
      <c r="E27" s="141">
        <v>8</v>
      </c>
      <c r="F27" s="116"/>
      <c r="G27" s="116"/>
    </row>
    <row r="28" spans="1:7" s="352" customFormat="1" ht="15.75" hidden="1" x14ac:dyDescent="0.25">
      <c r="A28" s="141">
        <v>2</v>
      </c>
      <c r="B28" s="288" t="s">
        <v>445</v>
      </c>
      <c r="C28" s="116"/>
      <c r="D28" s="116"/>
      <c r="E28" s="141"/>
      <c r="F28" s="116"/>
      <c r="G28" s="116"/>
    </row>
    <row r="29" spans="1:7" s="352" customFormat="1" ht="15.75" hidden="1" x14ac:dyDescent="0.25">
      <c r="A29" s="141">
        <v>3</v>
      </c>
      <c r="B29" s="288" t="s">
        <v>446</v>
      </c>
      <c r="C29" s="116"/>
      <c r="D29" s="116"/>
      <c r="E29" s="141">
        <v>1</v>
      </c>
      <c r="F29" s="116"/>
      <c r="G29" s="116"/>
    </row>
    <row r="30" spans="1:7" s="352" customFormat="1" ht="15.75" hidden="1" x14ac:dyDescent="0.25">
      <c r="A30" s="141">
        <v>4</v>
      </c>
      <c r="B30" s="288" t="s">
        <v>447</v>
      </c>
      <c r="C30" s="116"/>
      <c r="D30" s="116"/>
      <c r="E30" s="141"/>
      <c r="F30" s="116"/>
      <c r="G30" s="116"/>
    </row>
    <row r="31" spans="1:7" s="352" customFormat="1" ht="15.75" hidden="1" x14ac:dyDescent="0.25">
      <c r="A31" s="141">
        <v>5</v>
      </c>
      <c r="B31" s="288" t="s">
        <v>448</v>
      </c>
      <c r="C31" s="116"/>
      <c r="D31" s="116"/>
      <c r="E31" s="141"/>
      <c r="F31" s="116"/>
      <c r="G31" s="116"/>
    </row>
    <row r="32" spans="1:7" s="352" customFormat="1" ht="15.75" hidden="1" x14ac:dyDescent="0.25">
      <c r="A32" s="141">
        <v>6</v>
      </c>
      <c r="B32" s="288" t="s">
        <v>449</v>
      </c>
      <c r="C32" s="116"/>
      <c r="D32" s="116"/>
      <c r="E32" s="141"/>
      <c r="F32" s="116"/>
      <c r="G32" s="116"/>
    </row>
    <row r="33" spans="1:7" s="352" customFormat="1" ht="15.75" hidden="1" x14ac:dyDescent="0.25">
      <c r="A33" s="141">
        <v>7</v>
      </c>
      <c r="B33" s="288" t="s">
        <v>450</v>
      </c>
      <c r="C33" s="116"/>
      <c r="D33" s="116"/>
      <c r="E33" s="141"/>
      <c r="F33" s="116"/>
      <c r="G33" s="116"/>
    </row>
    <row r="34" spans="1:7" s="352" customFormat="1" ht="15.75" hidden="1" x14ac:dyDescent="0.25">
      <c r="A34" s="141">
        <v>8</v>
      </c>
      <c r="B34" s="288" t="s">
        <v>451</v>
      </c>
      <c r="C34" s="116"/>
      <c r="D34" s="116"/>
      <c r="E34" s="141"/>
      <c r="F34" s="116"/>
      <c r="G34" s="116"/>
    </row>
    <row r="35" spans="1:7" s="352" customFormat="1" ht="15.75" hidden="1" x14ac:dyDescent="0.25">
      <c r="A35" s="141">
        <v>9</v>
      </c>
      <c r="B35" s="288" t="s">
        <v>452</v>
      </c>
      <c r="C35" s="116"/>
      <c r="D35" s="116"/>
      <c r="E35" s="141">
        <v>4</v>
      </c>
      <c r="F35" s="116"/>
      <c r="G35" s="116"/>
    </row>
    <row r="36" spans="1:7" s="352" customFormat="1" ht="15.75" hidden="1" x14ac:dyDescent="0.25">
      <c r="A36" s="141">
        <v>10</v>
      </c>
      <c r="B36" s="288" t="s">
        <v>453</v>
      </c>
      <c r="C36" s="116"/>
      <c r="D36" s="116"/>
      <c r="E36" s="141"/>
      <c r="F36" s="116"/>
      <c r="G36" s="116"/>
    </row>
    <row r="37" spans="1:7" s="352" customFormat="1" ht="15.75" hidden="1" x14ac:dyDescent="0.25">
      <c r="A37" s="141">
        <v>11</v>
      </c>
      <c r="B37" s="288" t="s">
        <v>454</v>
      </c>
      <c r="C37" s="116">
        <v>7</v>
      </c>
      <c r="D37" s="116">
        <v>3</v>
      </c>
      <c r="E37" s="141"/>
      <c r="F37" s="116"/>
      <c r="G37" s="116"/>
    </row>
    <row r="38" spans="1:7" s="352" customFormat="1" ht="15.75" x14ac:dyDescent="0.25">
      <c r="A38" s="327" t="s">
        <v>455</v>
      </c>
      <c r="B38" s="330" t="s">
        <v>3555</v>
      </c>
      <c r="C38" s="331"/>
      <c r="D38" s="331">
        <v>10</v>
      </c>
      <c r="E38" s="331"/>
      <c r="F38" s="331">
        <f>SUM(F39:F51)</f>
        <v>156</v>
      </c>
      <c r="G38" s="331"/>
    </row>
    <row r="39" spans="1:7" s="352" customFormat="1" ht="15.75" hidden="1" x14ac:dyDescent="0.25">
      <c r="A39" s="141">
        <v>1</v>
      </c>
      <c r="B39" s="201" t="s">
        <v>1924</v>
      </c>
      <c r="C39" s="116"/>
      <c r="D39" s="116"/>
      <c r="E39" s="116"/>
      <c r="F39" s="141">
        <v>25</v>
      </c>
      <c r="G39" s="116"/>
    </row>
    <row r="40" spans="1:7" s="352" customFormat="1" ht="15.75" hidden="1" x14ac:dyDescent="0.25">
      <c r="A40" s="141">
        <v>2</v>
      </c>
      <c r="B40" s="201" t="s">
        <v>1403</v>
      </c>
      <c r="C40" s="116"/>
      <c r="D40" s="116"/>
      <c r="E40" s="116"/>
      <c r="F40" s="141">
        <v>5</v>
      </c>
      <c r="G40" s="116"/>
    </row>
    <row r="41" spans="1:7" s="352" customFormat="1" ht="15.75" hidden="1" x14ac:dyDescent="0.25">
      <c r="A41" s="141">
        <v>3</v>
      </c>
      <c r="B41" s="201" t="s">
        <v>1405</v>
      </c>
      <c r="C41" s="116"/>
      <c r="D41" s="116"/>
      <c r="E41" s="116"/>
      <c r="F41" s="141">
        <v>3</v>
      </c>
      <c r="G41" s="116"/>
    </row>
    <row r="42" spans="1:7" s="352" customFormat="1" ht="15.75" hidden="1" x14ac:dyDescent="0.25">
      <c r="A42" s="141">
        <v>4</v>
      </c>
      <c r="B42" s="205" t="s">
        <v>1407</v>
      </c>
      <c r="C42" s="116"/>
      <c r="D42" s="116"/>
      <c r="E42" s="116"/>
      <c r="F42" s="141">
        <v>2</v>
      </c>
      <c r="G42" s="116"/>
    </row>
    <row r="43" spans="1:7" s="352" customFormat="1" ht="15.75" hidden="1" x14ac:dyDescent="0.25">
      <c r="A43" s="141">
        <v>5</v>
      </c>
      <c r="B43" s="205" t="s">
        <v>1925</v>
      </c>
      <c r="C43" s="116"/>
      <c r="D43" s="116"/>
      <c r="E43" s="116"/>
      <c r="F43" s="141">
        <v>35</v>
      </c>
      <c r="G43" s="116"/>
    </row>
    <row r="44" spans="1:7" s="352" customFormat="1" ht="15.75" hidden="1" x14ac:dyDescent="0.25">
      <c r="A44" s="141">
        <v>6</v>
      </c>
      <c r="B44" s="205" t="s">
        <v>1411</v>
      </c>
      <c r="C44" s="116"/>
      <c r="D44" s="116"/>
      <c r="E44" s="116"/>
      <c r="F44" s="141">
        <v>12</v>
      </c>
      <c r="G44" s="116"/>
    </row>
    <row r="45" spans="1:7" s="352" customFormat="1" ht="15.75" hidden="1" x14ac:dyDescent="0.25">
      <c r="A45" s="141">
        <v>7</v>
      </c>
      <c r="B45" s="205" t="s">
        <v>1413</v>
      </c>
      <c r="C45" s="116"/>
      <c r="D45" s="116"/>
      <c r="E45" s="116"/>
      <c r="F45" s="141">
        <v>24</v>
      </c>
      <c r="G45" s="116"/>
    </row>
    <row r="46" spans="1:7" s="352" customFormat="1" ht="15.75" hidden="1" x14ac:dyDescent="0.25">
      <c r="A46" s="141">
        <v>8</v>
      </c>
      <c r="B46" s="205" t="s">
        <v>1926</v>
      </c>
      <c r="C46" s="116"/>
      <c r="D46" s="116"/>
      <c r="E46" s="116"/>
      <c r="F46" s="141">
        <v>3</v>
      </c>
      <c r="G46" s="116"/>
    </row>
    <row r="47" spans="1:7" s="352" customFormat="1" ht="15.75" hidden="1" x14ac:dyDescent="0.25">
      <c r="A47" s="141">
        <v>9</v>
      </c>
      <c r="B47" s="205" t="s">
        <v>467</v>
      </c>
      <c r="C47" s="116"/>
      <c r="D47" s="116"/>
      <c r="E47" s="116"/>
      <c r="F47" s="141">
        <v>36</v>
      </c>
      <c r="G47" s="116"/>
    </row>
    <row r="48" spans="1:7" s="352" customFormat="1" ht="15.75" hidden="1" x14ac:dyDescent="0.25">
      <c r="A48" s="141">
        <v>10</v>
      </c>
      <c r="B48" s="205" t="s">
        <v>1927</v>
      </c>
      <c r="C48" s="116"/>
      <c r="D48" s="116"/>
      <c r="E48" s="116"/>
      <c r="F48" s="141">
        <v>8</v>
      </c>
      <c r="G48" s="116"/>
    </row>
    <row r="49" spans="1:7" s="352" customFormat="1" ht="15.75" hidden="1" x14ac:dyDescent="0.25">
      <c r="A49" s="141">
        <v>11</v>
      </c>
      <c r="B49" s="205" t="s">
        <v>1928</v>
      </c>
      <c r="C49" s="116"/>
      <c r="D49" s="116">
        <v>10</v>
      </c>
      <c r="E49" s="116"/>
      <c r="F49" s="141"/>
      <c r="G49" s="116"/>
    </row>
    <row r="50" spans="1:7" s="352" customFormat="1" ht="15.75" hidden="1" x14ac:dyDescent="0.25">
      <c r="A50" s="141">
        <v>12</v>
      </c>
      <c r="B50" s="205" t="s">
        <v>1423</v>
      </c>
      <c r="C50" s="116"/>
      <c r="D50" s="116"/>
      <c r="E50" s="116"/>
      <c r="F50" s="141">
        <v>3</v>
      </c>
      <c r="G50" s="116"/>
    </row>
    <row r="51" spans="1:7" s="352" customFormat="1" ht="15.75" hidden="1" x14ac:dyDescent="0.25">
      <c r="A51" s="141">
        <v>13</v>
      </c>
      <c r="B51" s="205" t="s">
        <v>1929</v>
      </c>
      <c r="C51" s="116"/>
      <c r="D51" s="116"/>
      <c r="E51" s="116"/>
      <c r="F51" s="141"/>
      <c r="G51" s="116"/>
    </row>
    <row r="52" spans="1:7" s="352" customFormat="1" ht="15.75" x14ac:dyDescent="0.25">
      <c r="A52" s="327" t="s">
        <v>472</v>
      </c>
      <c r="B52" s="328" t="s">
        <v>473</v>
      </c>
      <c r="C52" s="329">
        <f>SUM(C53:C83)</f>
        <v>179</v>
      </c>
      <c r="D52" s="329">
        <f>SUM(D53:D83)</f>
        <v>141</v>
      </c>
      <c r="E52" s="329"/>
      <c r="F52" s="329"/>
      <c r="G52" s="329"/>
    </row>
    <row r="53" spans="1:7" s="352" customFormat="1" ht="15.75" hidden="1" x14ac:dyDescent="0.25">
      <c r="A53" s="203">
        <v>1</v>
      </c>
      <c r="B53" s="205" t="s">
        <v>590</v>
      </c>
      <c r="C53" s="141">
        <v>8</v>
      </c>
      <c r="D53" s="141">
        <v>7</v>
      </c>
      <c r="E53" s="116"/>
      <c r="F53" s="141"/>
      <c r="G53" s="116"/>
    </row>
    <row r="54" spans="1:7" s="352" customFormat="1" ht="15.75" hidden="1" x14ac:dyDescent="0.25">
      <c r="A54" s="203">
        <v>2</v>
      </c>
      <c r="B54" s="205" t="s">
        <v>1562</v>
      </c>
      <c r="C54" s="141">
        <v>6</v>
      </c>
      <c r="D54" s="141">
        <v>4</v>
      </c>
      <c r="E54" s="116"/>
      <c r="F54" s="141"/>
      <c r="G54" s="116"/>
    </row>
    <row r="55" spans="1:7" s="352" customFormat="1" ht="15.75" hidden="1" x14ac:dyDescent="0.25">
      <c r="A55" s="203">
        <v>3</v>
      </c>
      <c r="B55" s="205" t="s">
        <v>474</v>
      </c>
      <c r="C55" s="141">
        <v>7</v>
      </c>
      <c r="D55" s="141">
        <v>5</v>
      </c>
      <c r="E55" s="116"/>
      <c r="F55" s="141"/>
      <c r="G55" s="116"/>
    </row>
    <row r="56" spans="1:7" s="352" customFormat="1" ht="15.75" hidden="1" x14ac:dyDescent="0.25">
      <c r="A56" s="203">
        <v>4</v>
      </c>
      <c r="B56" s="205" t="s">
        <v>493</v>
      </c>
      <c r="C56" s="141">
        <v>5</v>
      </c>
      <c r="D56" s="141">
        <v>6</v>
      </c>
      <c r="E56" s="116"/>
      <c r="F56" s="141"/>
      <c r="G56" s="116"/>
    </row>
    <row r="57" spans="1:7" s="352" customFormat="1" ht="15.75" hidden="1" x14ac:dyDescent="0.25">
      <c r="A57" s="203">
        <v>5</v>
      </c>
      <c r="B57" s="205" t="s">
        <v>501</v>
      </c>
      <c r="C57" s="141">
        <v>7</v>
      </c>
      <c r="D57" s="141">
        <v>8</v>
      </c>
      <c r="E57" s="116"/>
      <c r="F57" s="141"/>
      <c r="G57" s="116"/>
    </row>
    <row r="58" spans="1:7" s="352" customFormat="1" ht="15.75" hidden="1" x14ac:dyDescent="0.25">
      <c r="A58" s="203">
        <v>6</v>
      </c>
      <c r="B58" s="205" t="s">
        <v>503</v>
      </c>
      <c r="C58" s="141">
        <v>4</v>
      </c>
      <c r="D58" s="141">
        <v>3</v>
      </c>
      <c r="E58" s="116"/>
      <c r="F58" s="141"/>
      <c r="G58" s="116"/>
    </row>
    <row r="59" spans="1:7" s="352" customFormat="1" ht="15.75" hidden="1" x14ac:dyDescent="0.25">
      <c r="A59" s="203">
        <v>7</v>
      </c>
      <c r="B59" s="205" t="s">
        <v>514</v>
      </c>
      <c r="C59" s="141">
        <v>12</v>
      </c>
      <c r="D59" s="141">
        <v>8</v>
      </c>
      <c r="E59" s="116"/>
      <c r="F59" s="141"/>
      <c r="G59" s="116"/>
    </row>
    <row r="60" spans="1:7" s="352" customFormat="1" ht="15.75" hidden="1" x14ac:dyDescent="0.25">
      <c r="A60" s="203">
        <v>8</v>
      </c>
      <c r="B60" s="205" t="s">
        <v>518</v>
      </c>
      <c r="C60" s="141">
        <v>4</v>
      </c>
      <c r="D60" s="141">
        <v>0</v>
      </c>
      <c r="E60" s="116"/>
      <c r="F60" s="141"/>
      <c r="G60" s="116"/>
    </row>
    <row r="61" spans="1:7" s="352" customFormat="1" ht="15.75" hidden="1" x14ac:dyDescent="0.25">
      <c r="A61" s="203">
        <v>9</v>
      </c>
      <c r="B61" s="205" t="s">
        <v>523</v>
      </c>
      <c r="C61" s="141">
        <v>8</v>
      </c>
      <c r="D61" s="141">
        <v>4</v>
      </c>
      <c r="E61" s="116"/>
      <c r="F61" s="141"/>
      <c r="G61" s="116"/>
    </row>
    <row r="62" spans="1:7" s="352" customFormat="1" ht="15.75" hidden="1" x14ac:dyDescent="0.25">
      <c r="A62" s="203">
        <v>10</v>
      </c>
      <c r="B62" s="205" t="s">
        <v>526</v>
      </c>
      <c r="C62" s="141">
        <v>6</v>
      </c>
      <c r="D62" s="141">
        <v>4</v>
      </c>
      <c r="E62" s="116"/>
      <c r="F62" s="141"/>
      <c r="G62" s="116"/>
    </row>
    <row r="63" spans="1:7" s="352" customFormat="1" ht="15.75" hidden="1" x14ac:dyDescent="0.25">
      <c r="A63" s="203">
        <v>11</v>
      </c>
      <c r="B63" s="205" t="s">
        <v>527</v>
      </c>
      <c r="C63" s="141">
        <v>9</v>
      </c>
      <c r="D63" s="141">
        <v>6</v>
      </c>
      <c r="E63" s="116"/>
      <c r="F63" s="141"/>
      <c r="G63" s="116"/>
    </row>
    <row r="64" spans="1:7" s="352" customFormat="1" ht="15.75" hidden="1" x14ac:dyDescent="0.25">
      <c r="A64" s="203">
        <v>12</v>
      </c>
      <c r="B64" s="205" t="s">
        <v>534</v>
      </c>
      <c r="C64" s="141">
        <v>10</v>
      </c>
      <c r="D64" s="141">
        <v>7</v>
      </c>
      <c r="E64" s="116"/>
      <c r="F64" s="141"/>
      <c r="G64" s="116"/>
    </row>
    <row r="65" spans="1:7" s="352" customFormat="1" ht="15.75" hidden="1" x14ac:dyDescent="0.25">
      <c r="A65" s="203">
        <v>13</v>
      </c>
      <c r="B65" s="205" t="s">
        <v>537</v>
      </c>
      <c r="C65" s="141">
        <v>6</v>
      </c>
      <c r="D65" s="141">
        <v>4</v>
      </c>
      <c r="E65" s="116"/>
      <c r="F65" s="141"/>
      <c r="G65" s="116"/>
    </row>
    <row r="66" spans="1:7" s="352" customFormat="1" ht="15.75" hidden="1" x14ac:dyDescent="0.25">
      <c r="A66" s="203">
        <v>14</v>
      </c>
      <c r="B66" s="205" t="s">
        <v>542</v>
      </c>
      <c r="C66" s="141">
        <v>8</v>
      </c>
      <c r="D66" s="141">
        <v>6</v>
      </c>
      <c r="E66" s="116"/>
      <c r="F66" s="116"/>
      <c r="G66" s="116"/>
    </row>
    <row r="67" spans="1:7" s="352" customFormat="1" ht="15.75" hidden="1" x14ac:dyDescent="0.25">
      <c r="A67" s="203">
        <v>15</v>
      </c>
      <c r="B67" s="205" t="s">
        <v>556</v>
      </c>
      <c r="C67" s="141">
        <v>6</v>
      </c>
      <c r="D67" s="141">
        <v>5</v>
      </c>
      <c r="E67" s="116"/>
      <c r="F67" s="116"/>
      <c r="G67" s="116"/>
    </row>
    <row r="68" spans="1:7" s="352" customFormat="1" ht="15.75" hidden="1" x14ac:dyDescent="0.25">
      <c r="A68" s="203">
        <v>16</v>
      </c>
      <c r="B68" s="205" t="s">
        <v>1930</v>
      </c>
      <c r="C68" s="141">
        <v>7</v>
      </c>
      <c r="D68" s="141">
        <v>5</v>
      </c>
      <c r="E68" s="116"/>
      <c r="F68" s="116"/>
      <c r="G68" s="116"/>
    </row>
    <row r="69" spans="1:7" s="352" customFormat="1" ht="15.75" hidden="1" x14ac:dyDescent="0.25">
      <c r="A69" s="203">
        <v>17</v>
      </c>
      <c r="B69" s="205" t="s">
        <v>559</v>
      </c>
      <c r="C69" s="141">
        <v>6</v>
      </c>
      <c r="D69" s="141">
        <v>4</v>
      </c>
      <c r="E69" s="116"/>
      <c r="F69" s="116"/>
      <c r="G69" s="116"/>
    </row>
    <row r="70" spans="1:7" s="352" customFormat="1" ht="15.75" hidden="1" x14ac:dyDescent="0.25">
      <c r="A70" s="203">
        <v>18</v>
      </c>
      <c r="B70" s="205" t="s">
        <v>561</v>
      </c>
      <c r="C70" s="141">
        <v>7</v>
      </c>
      <c r="D70" s="141">
        <v>5</v>
      </c>
      <c r="E70" s="116"/>
      <c r="F70" s="116"/>
      <c r="G70" s="116"/>
    </row>
    <row r="71" spans="1:7" s="352" customFormat="1" ht="15.75" hidden="1" x14ac:dyDescent="0.25">
      <c r="A71" s="203">
        <v>19</v>
      </c>
      <c r="B71" s="205" t="s">
        <v>563</v>
      </c>
      <c r="C71" s="141">
        <v>9</v>
      </c>
      <c r="D71" s="141">
        <v>6</v>
      </c>
      <c r="E71" s="116"/>
      <c r="F71" s="116"/>
      <c r="G71" s="116"/>
    </row>
    <row r="72" spans="1:7" s="352" customFormat="1" ht="15.75" hidden="1" x14ac:dyDescent="0.25">
      <c r="A72" s="203">
        <v>20</v>
      </c>
      <c r="B72" s="205" t="s">
        <v>570</v>
      </c>
      <c r="C72" s="141">
        <v>10</v>
      </c>
      <c r="D72" s="141">
        <v>11</v>
      </c>
      <c r="E72" s="116"/>
      <c r="F72" s="116"/>
      <c r="G72" s="116"/>
    </row>
    <row r="73" spans="1:7" s="352" customFormat="1" ht="15.75" hidden="1" x14ac:dyDescent="0.25">
      <c r="A73" s="203">
        <v>21</v>
      </c>
      <c r="B73" s="205" t="s">
        <v>575</v>
      </c>
      <c r="C73" s="141">
        <v>4</v>
      </c>
      <c r="D73" s="141">
        <v>4</v>
      </c>
      <c r="E73" s="116"/>
      <c r="F73" s="116"/>
      <c r="G73" s="116"/>
    </row>
    <row r="74" spans="1:7" s="352" customFormat="1" ht="15.75" hidden="1" x14ac:dyDescent="0.25">
      <c r="A74" s="203">
        <v>22</v>
      </c>
      <c r="B74" s="205" t="s">
        <v>576</v>
      </c>
      <c r="C74" s="141">
        <v>5</v>
      </c>
      <c r="D74" s="141">
        <v>2</v>
      </c>
      <c r="E74" s="116"/>
      <c r="F74" s="116"/>
      <c r="G74" s="116"/>
    </row>
    <row r="75" spans="1:7" s="352" customFormat="1" ht="15.75" hidden="1" x14ac:dyDescent="0.25">
      <c r="A75" s="203">
        <v>23</v>
      </c>
      <c r="B75" s="205" t="s">
        <v>581</v>
      </c>
      <c r="C75" s="141">
        <v>3</v>
      </c>
      <c r="D75" s="141">
        <v>4</v>
      </c>
      <c r="E75" s="116"/>
      <c r="F75" s="116"/>
      <c r="G75" s="116"/>
    </row>
    <row r="76" spans="1:7" s="352" customFormat="1" ht="15.75" hidden="1" x14ac:dyDescent="0.25">
      <c r="A76" s="203">
        <v>24</v>
      </c>
      <c r="B76" s="205" t="s">
        <v>582</v>
      </c>
      <c r="C76" s="141">
        <v>3</v>
      </c>
      <c r="D76" s="141">
        <v>3</v>
      </c>
      <c r="E76" s="116"/>
      <c r="F76" s="116"/>
      <c r="G76" s="116"/>
    </row>
    <row r="77" spans="1:7" s="352" customFormat="1" ht="15.75" hidden="1" x14ac:dyDescent="0.25">
      <c r="A77" s="203">
        <v>25</v>
      </c>
      <c r="B77" s="205" t="s">
        <v>583</v>
      </c>
      <c r="C77" s="141">
        <v>4</v>
      </c>
      <c r="D77" s="141">
        <v>2</v>
      </c>
      <c r="E77" s="116"/>
      <c r="F77" s="116"/>
      <c r="G77" s="116"/>
    </row>
    <row r="78" spans="1:7" s="352" customFormat="1" ht="15.75" hidden="1" x14ac:dyDescent="0.25">
      <c r="A78" s="203">
        <v>26</v>
      </c>
      <c r="B78" s="205" t="s">
        <v>589</v>
      </c>
      <c r="C78" s="141">
        <v>5</v>
      </c>
      <c r="D78" s="141">
        <v>4</v>
      </c>
      <c r="E78" s="116"/>
      <c r="F78" s="116"/>
      <c r="G78" s="116"/>
    </row>
    <row r="79" spans="1:7" s="352" customFormat="1" ht="15.75" hidden="1" x14ac:dyDescent="0.25">
      <c r="A79" s="203">
        <v>27</v>
      </c>
      <c r="B79" s="205" t="s">
        <v>593</v>
      </c>
      <c r="C79" s="141">
        <v>3</v>
      </c>
      <c r="D79" s="141">
        <v>1</v>
      </c>
      <c r="E79" s="116"/>
      <c r="F79" s="116"/>
      <c r="G79" s="116"/>
    </row>
    <row r="80" spans="1:7" s="352" customFormat="1" ht="15.75" hidden="1" x14ac:dyDescent="0.25">
      <c r="A80" s="203">
        <v>28</v>
      </c>
      <c r="B80" s="205" t="s">
        <v>1931</v>
      </c>
      <c r="C80" s="141"/>
      <c r="D80" s="141">
        <v>10</v>
      </c>
      <c r="E80" s="116"/>
      <c r="F80" s="116"/>
      <c r="G80" s="116"/>
    </row>
    <row r="81" spans="1:7" s="352" customFormat="1" ht="15.75" hidden="1" x14ac:dyDescent="0.25">
      <c r="A81" s="203">
        <v>29</v>
      </c>
      <c r="B81" s="205" t="s">
        <v>1932</v>
      </c>
      <c r="C81" s="141">
        <v>2</v>
      </c>
      <c r="D81" s="141">
        <v>1</v>
      </c>
      <c r="E81" s="116"/>
      <c r="F81" s="116"/>
      <c r="G81" s="116"/>
    </row>
    <row r="82" spans="1:7" s="352" customFormat="1" ht="15.75" hidden="1" x14ac:dyDescent="0.25">
      <c r="A82" s="203">
        <v>30</v>
      </c>
      <c r="B82" s="205" t="s">
        <v>1933</v>
      </c>
      <c r="C82" s="141">
        <v>2</v>
      </c>
      <c r="D82" s="141"/>
      <c r="E82" s="116"/>
      <c r="F82" s="116"/>
      <c r="G82" s="116"/>
    </row>
    <row r="83" spans="1:7" s="352" customFormat="1" ht="15.75" hidden="1" x14ac:dyDescent="0.25">
      <c r="A83" s="203">
        <v>31</v>
      </c>
      <c r="B83" s="205" t="s">
        <v>1934</v>
      </c>
      <c r="C83" s="141">
        <v>3</v>
      </c>
      <c r="D83" s="141">
        <v>2</v>
      </c>
      <c r="E83" s="116"/>
      <c r="F83" s="116"/>
      <c r="G83" s="116"/>
    </row>
    <row r="84" spans="1:7" s="352" customFormat="1" ht="15.75" x14ac:dyDescent="0.25">
      <c r="A84" s="332" t="s">
        <v>595</v>
      </c>
      <c r="B84" s="333" t="s">
        <v>1806</v>
      </c>
      <c r="C84" s="290">
        <v>15</v>
      </c>
      <c r="D84" s="290">
        <v>5</v>
      </c>
      <c r="E84" s="329">
        <v>13</v>
      </c>
      <c r="F84" s="329"/>
      <c r="G84" s="329"/>
    </row>
    <row r="85" spans="1:7" s="352" customFormat="1" ht="15.75" hidden="1" x14ac:dyDescent="0.25">
      <c r="A85" s="203">
        <v>1</v>
      </c>
      <c r="B85" s="205" t="s">
        <v>1935</v>
      </c>
      <c r="C85" s="141"/>
      <c r="D85" s="141"/>
      <c r="E85" s="116"/>
      <c r="F85" s="116">
        <v>10</v>
      </c>
      <c r="G85" s="116"/>
    </row>
    <row r="86" spans="1:7" s="352" customFormat="1" ht="15.75" x14ac:dyDescent="0.25">
      <c r="A86" s="127" t="s">
        <v>786</v>
      </c>
      <c r="B86" s="114" t="s">
        <v>596</v>
      </c>
      <c r="C86" s="104">
        <f>SUM(C87:C106)</f>
        <v>25</v>
      </c>
      <c r="D86" s="104">
        <f>SUM(D87:D106)</f>
        <v>29</v>
      </c>
      <c r="E86" s="104">
        <f>SUM(E87:E106)</f>
        <v>14</v>
      </c>
      <c r="F86" s="104">
        <f>SUM(F87:F106)</f>
        <v>91</v>
      </c>
      <c r="G86" s="104">
        <f>SUM(G87:G106)</f>
        <v>12</v>
      </c>
    </row>
    <row r="87" spans="1:7" s="352" customFormat="1" ht="15.75" hidden="1" x14ac:dyDescent="0.25">
      <c r="A87" s="334">
        <v>1</v>
      </c>
      <c r="B87" s="335" t="s">
        <v>704</v>
      </c>
      <c r="C87" s="289"/>
      <c r="D87" s="289"/>
      <c r="E87" s="289">
        <v>3</v>
      </c>
      <c r="F87" s="289"/>
      <c r="G87" s="289"/>
    </row>
    <row r="88" spans="1:7" s="352" customFormat="1" ht="15.75" hidden="1" x14ac:dyDescent="0.25">
      <c r="A88" s="334">
        <f>A87+1</f>
        <v>2</v>
      </c>
      <c r="B88" s="335" t="s">
        <v>756</v>
      </c>
      <c r="C88" s="289"/>
      <c r="D88" s="289"/>
      <c r="E88" s="289"/>
      <c r="F88" s="289"/>
      <c r="G88" s="289"/>
    </row>
    <row r="89" spans="1:7" s="352" customFormat="1" ht="15.75" hidden="1" x14ac:dyDescent="0.25">
      <c r="A89" s="334">
        <f t="shared" ref="A89:A106" si="0">A88+1</f>
        <v>3</v>
      </c>
      <c r="B89" s="335" t="s">
        <v>1936</v>
      </c>
      <c r="C89" s="289"/>
      <c r="D89" s="289">
        <v>4</v>
      </c>
      <c r="E89" s="289"/>
      <c r="F89" s="289">
        <v>14</v>
      </c>
      <c r="G89" s="289"/>
    </row>
    <row r="90" spans="1:7" s="352" customFormat="1" ht="15.75" hidden="1" x14ac:dyDescent="0.25">
      <c r="A90" s="334">
        <f t="shared" si="0"/>
        <v>4</v>
      </c>
      <c r="B90" s="335" t="s">
        <v>719</v>
      </c>
      <c r="C90" s="289"/>
      <c r="D90" s="289"/>
      <c r="E90" s="289"/>
      <c r="F90" s="289"/>
      <c r="G90" s="289"/>
    </row>
    <row r="91" spans="1:7" s="352" customFormat="1" ht="15.75" hidden="1" x14ac:dyDescent="0.25">
      <c r="A91" s="334">
        <f t="shared" si="0"/>
        <v>5</v>
      </c>
      <c r="B91" s="335" t="s">
        <v>1937</v>
      </c>
      <c r="C91" s="289"/>
      <c r="D91" s="289"/>
      <c r="E91" s="289"/>
      <c r="F91" s="289">
        <v>2</v>
      </c>
      <c r="G91" s="289"/>
    </row>
    <row r="92" spans="1:7" s="352" customFormat="1" ht="15.75" hidden="1" x14ac:dyDescent="0.25">
      <c r="A92" s="334">
        <f t="shared" si="0"/>
        <v>6</v>
      </c>
      <c r="B92" s="335" t="s">
        <v>1938</v>
      </c>
      <c r="C92" s="289"/>
      <c r="D92" s="289"/>
      <c r="E92" s="289"/>
      <c r="F92" s="289">
        <v>2</v>
      </c>
      <c r="G92" s="289"/>
    </row>
    <row r="93" spans="1:7" s="352" customFormat="1" ht="15.75" hidden="1" x14ac:dyDescent="0.25">
      <c r="A93" s="334">
        <f t="shared" si="0"/>
        <v>7</v>
      </c>
      <c r="B93" s="335" t="s">
        <v>748</v>
      </c>
      <c r="C93" s="289">
        <v>2</v>
      </c>
      <c r="D93" s="289">
        <v>22</v>
      </c>
      <c r="E93" s="289"/>
      <c r="F93" s="289">
        <v>10</v>
      </c>
      <c r="G93" s="289"/>
    </row>
    <row r="94" spans="1:7" s="352" customFormat="1" ht="15.75" hidden="1" x14ac:dyDescent="0.25">
      <c r="A94" s="334">
        <f t="shared" si="0"/>
        <v>8</v>
      </c>
      <c r="B94" s="335" t="s">
        <v>1939</v>
      </c>
      <c r="C94" s="289"/>
      <c r="D94" s="289"/>
      <c r="E94" s="289"/>
      <c r="F94" s="289">
        <v>4</v>
      </c>
      <c r="G94" s="289">
        <v>5</v>
      </c>
    </row>
    <row r="95" spans="1:7" s="352" customFormat="1" ht="15.75" hidden="1" x14ac:dyDescent="0.25">
      <c r="A95" s="334">
        <f t="shared" si="0"/>
        <v>9</v>
      </c>
      <c r="B95" s="335" t="s">
        <v>735</v>
      </c>
      <c r="C95" s="289"/>
      <c r="D95" s="289"/>
      <c r="E95" s="289"/>
      <c r="F95" s="289">
        <v>17</v>
      </c>
      <c r="G95" s="289"/>
    </row>
    <row r="96" spans="1:7" s="352" customFormat="1" ht="15.75" hidden="1" x14ac:dyDescent="0.25">
      <c r="A96" s="334">
        <f t="shared" si="0"/>
        <v>10</v>
      </c>
      <c r="B96" s="335" t="s">
        <v>687</v>
      </c>
      <c r="C96" s="289"/>
      <c r="D96" s="289"/>
      <c r="E96" s="289"/>
      <c r="F96" s="289">
        <v>9</v>
      </c>
      <c r="G96" s="289"/>
    </row>
    <row r="97" spans="1:7" s="352" customFormat="1" ht="15.75" hidden="1" x14ac:dyDescent="0.25">
      <c r="A97" s="334">
        <f t="shared" si="0"/>
        <v>11</v>
      </c>
      <c r="B97" s="335" t="s">
        <v>1940</v>
      </c>
      <c r="C97" s="289"/>
      <c r="D97" s="289"/>
      <c r="E97" s="289"/>
      <c r="F97" s="289">
        <v>4</v>
      </c>
      <c r="G97" s="289"/>
    </row>
    <row r="98" spans="1:7" s="352" customFormat="1" ht="15.75" hidden="1" x14ac:dyDescent="0.25">
      <c r="A98" s="334">
        <f t="shared" si="0"/>
        <v>12</v>
      </c>
      <c r="B98" s="335" t="s">
        <v>1941</v>
      </c>
      <c r="C98" s="289"/>
      <c r="D98" s="289"/>
      <c r="E98" s="289"/>
      <c r="F98" s="289">
        <v>7</v>
      </c>
      <c r="G98" s="289">
        <v>5</v>
      </c>
    </row>
    <row r="99" spans="1:7" s="352" customFormat="1" ht="15.75" hidden="1" x14ac:dyDescent="0.25">
      <c r="A99" s="334">
        <f t="shared" si="0"/>
        <v>13</v>
      </c>
      <c r="B99" s="335" t="s">
        <v>1942</v>
      </c>
      <c r="C99" s="289"/>
      <c r="D99" s="289"/>
      <c r="E99" s="289">
        <v>3</v>
      </c>
      <c r="F99" s="289"/>
      <c r="G99" s="289"/>
    </row>
    <row r="100" spans="1:7" s="352" customFormat="1" ht="15.75" hidden="1" x14ac:dyDescent="0.25">
      <c r="A100" s="334">
        <f t="shared" si="0"/>
        <v>14</v>
      </c>
      <c r="B100" s="335" t="s">
        <v>766</v>
      </c>
      <c r="C100" s="289">
        <v>2</v>
      </c>
      <c r="D100" s="289"/>
      <c r="E100" s="289"/>
      <c r="F100" s="289">
        <v>4</v>
      </c>
      <c r="G100" s="289"/>
    </row>
    <row r="101" spans="1:7" s="352" customFormat="1" ht="15.75" hidden="1" x14ac:dyDescent="0.25">
      <c r="A101" s="334">
        <f t="shared" si="0"/>
        <v>15</v>
      </c>
      <c r="B101" s="335" t="s">
        <v>1943</v>
      </c>
      <c r="C101" s="289"/>
      <c r="D101" s="289"/>
      <c r="E101" s="289"/>
      <c r="F101" s="289"/>
      <c r="G101" s="289"/>
    </row>
    <row r="102" spans="1:7" s="352" customFormat="1" ht="15.75" hidden="1" x14ac:dyDescent="0.25">
      <c r="A102" s="334">
        <f t="shared" si="0"/>
        <v>16</v>
      </c>
      <c r="B102" s="335" t="s">
        <v>781</v>
      </c>
      <c r="C102" s="289">
        <v>4</v>
      </c>
      <c r="D102" s="104"/>
      <c r="E102" s="104"/>
      <c r="F102" s="104"/>
      <c r="G102" s="104"/>
    </row>
    <row r="103" spans="1:7" s="352" customFormat="1" ht="15.75" hidden="1" x14ac:dyDescent="0.25">
      <c r="A103" s="334">
        <f t="shared" si="0"/>
        <v>17</v>
      </c>
      <c r="B103" s="335" t="s">
        <v>679</v>
      </c>
      <c r="C103" s="286">
        <v>8</v>
      </c>
      <c r="D103" s="286"/>
      <c r="E103" s="286"/>
      <c r="F103" s="286"/>
      <c r="G103" s="286"/>
    </row>
    <row r="104" spans="1:7" s="352" customFormat="1" ht="15.75" hidden="1" x14ac:dyDescent="0.25">
      <c r="A104" s="334">
        <f t="shared" si="0"/>
        <v>18</v>
      </c>
      <c r="B104" s="335" t="s">
        <v>1944</v>
      </c>
      <c r="C104" s="286">
        <v>5</v>
      </c>
      <c r="D104" s="286">
        <v>2</v>
      </c>
      <c r="E104" s="286"/>
      <c r="F104" s="286">
        <v>9</v>
      </c>
      <c r="G104" s="286"/>
    </row>
    <row r="105" spans="1:7" s="352" customFormat="1" ht="15.75" hidden="1" x14ac:dyDescent="0.25">
      <c r="A105" s="334">
        <f t="shared" si="0"/>
        <v>19</v>
      </c>
      <c r="B105" s="335" t="s">
        <v>1945</v>
      </c>
      <c r="C105" s="286">
        <v>1</v>
      </c>
      <c r="D105" s="286"/>
      <c r="E105" s="286">
        <v>8</v>
      </c>
      <c r="F105" s="286"/>
      <c r="G105" s="286"/>
    </row>
    <row r="106" spans="1:7" s="352" customFormat="1" ht="15.75" hidden="1" x14ac:dyDescent="0.25">
      <c r="A106" s="334">
        <f t="shared" si="0"/>
        <v>20</v>
      </c>
      <c r="B106" s="335" t="s">
        <v>1946</v>
      </c>
      <c r="C106" s="286">
        <v>3</v>
      </c>
      <c r="D106" s="286">
        <v>1</v>
      </c>
      <c r="E106" s="286"/>
      <c r="F106" s="286">
        <v>9</v>
      </c>
      <c r="G106" s="286">
        <v>2</v>
      </c>
    </row>
    <row r="107" spans="1:7" s="352" customFormat="1" ht="15.75" x14ac:dyDescent="0.25">
      <c r="A107" s="327" t="s">
        <v>807</v>
      </c>
      <c r="B107" s="328" t="s">
        <v>596</v>
      </c>
      <c r="C107" s="329">
        <f>SUM(C108:C123)</f>
        <v>23</v>
      </c>
      <c r="D107" s="329">
        <f>SUM(D108:D123)</f>
        <v>6</v>
      </c>
      <c r="E107" s="329">
        <f>SUM(E108:E123)</f>
        <v>17</v>
      </c>
      <c r="F107" s="329"/>
      <c r="G107" s="329">
        <f>SUM(G108:G123)</f>
        <v>14</v>
      </c>
    </row>
    <row r="108" spans="1:7" s="352" customFormat="1" ht="15.75" hidden="1" x14ac:dyDescent="0.25">
      <c r="A108" s="202">
        <v>1</v>
      </c>
      <c r="B108" s="201" t="s">
        <v>788</v>
      </c>
      <c r="C108" s="141">
        <v>2</v>
      </c>
      <c r="D108" s="141"/>
      <c r="E108" s="141">
        <v>1</v>
      </c>
      <c r="F108" s="116"/>
      <c r="G108" s="141"/>
    </row>
    <row r="109" spans="1:7" s="352" customFormat="1" ht="15.75" hidden="1" x14ac:dyDescent="0.25">
      <c r="A109" s="202">
        <v>2</v>
      </c>
      <c r="B109" s="201" t="s">
        <v>789</v>
      </c>
      <c r="C109" s="141"/>
      <c r="D109" s="141"/>
      <c r="E109" s="141">
        <v>1</v>
      </c>
      <c r="F109" s="116"/>
      <c r="G109" s="141"/>
    </row>
    <row r="110" spans="1:7" s="352" customFormat="1" ht="15.75" hidden="1" x14ac:dyDescent="0.25">
      <c r="A110" s="202">
        <v>3</v>
      </c>
      <c r="B110" s="201" t="s">
        <v>790</v>
      </c>
      <c r="C110" s="141">
        <v>1</v>
      </c>
      <c r="D110" s="141"/>
      <c r="E110" s="141">
        <v>1</v>
      </c>
      <c r="F110" s="116"/>
      <c r="G110" s="141"/>
    </row>
    <row r="111" spans="1:7" s="352" customFormat="1" ht="15.75" hidden="1" x14ac:dyDescent="0.25">
      <c r="A111" s="202">
        <v>4</v>
      </c>
      <c r="B111" s="201" t="s">
        <v>791</v>
      </c>
      <c r="C111" s="141">
        <v>7</v>
      </c>
      <c r="D111" s="141">
        <v>4</v>
      </c>
      <c r="E111" s="141"/>
      <c r="F111" s="116"/>
      <c r="G111" s="141"/>
    </row>
    <row r="112" spans="1:7" s="352" customFormat="1" ht="15.75" hidden="1" x14ac:dyDescent="0.25">
      <c r="A112" s="202">
        <v>5</v>
      </c>
      <c r="B112" s="201" t="s">
        <v>792</v>
      </c>
      <c r="C112" s="141">
        <v>2</v>
      </c>
      <c r="D112" s="141">
        <v>1</v>
      </c>
      <c r="E112" s="141"/>
      <c r="F112" s="116"/>
      <c r="G112" s="141"/>
    </row>
    <row r="113" spans="1:7" s="352" customFormat="1" ht="15.75" hidden="1" x14ac:dyDescent="0.25">
      <c r="A113" s="202">
        <v>6</v>
      </c>
      <c r="B113" s="201" t="s">
        <v>794</v>
      </c>
      <c r="C113" s="141"/>
      <c r="D113" s="141"/>
      <c r="E113" s="141">
        <v>5</v>
      </c>
      <c r="F113" s="116"/>
      <c r="G113" s="141">
        <v>8</v>
      </c>
    </row>
    <row r="114" spans="1:7" s="352" customFormat="1" ht="15.75" hidden="1" x14ac:dyDescent="0.25">
      <c r="A114" s="202">
        <v>7</v>
      </c>
      <c r="B114" s="201" t="s">
        <v>795</v>
      </c>
      <c r="C114" s="141">
        <v>4</v>
      </c>
      <c r="D114" s="141">
        <v>1</v>
      </c>
      <c r="E114" s="141"/>
      <c r="F114" s="116"/>
      <c r="G114" s="141"/>
    </row>
    <row r="115" spans="1:7" s="352" customFormat="1" ht="15.75" hidden="1" x14ac:dyDescent="0.25">
      <c r="A115" s="202">
        <v>8</v>
      </c>
      <c r="B115" s="201" t="s">
        <v>796</v>
      </c>
      <c r="C115" s="141"/>
      <c r="D115" s="141"/>
      <c r="E115" s="141"/>
      <c r="F115" s="116"/>
      <c r="G115" s="141"/>
    </row>
    <row r="116" spans="1:7" s="352" customFormat="1" ht="15.75" hidden="1" x14ac:dyDescent="0.25">
      <c r="A116" s="202">
        <v>9</v>
      </c>
      <c r="B116" s="201" t="s">
        <v>798</v>
      </c>
      <c r="C116" s="141">
        <v>2</v>
      </c>
      <c r="D116" s="141"/>
      <c r="E116" s="141">
        <v>5</v>
      </c>
      <c r="F116" s="116"/>
      <c r="G116" s="141"/>
    </row>
    <row r="117" spans="1:7" s="352" customFormat="1" ht="15.75" hidden="1" x14ac:dyDescent="0.25">
      <c r="A117" s="202">
        <v>10</v>
      </c>
      <c r="B117" s="201" t="s">
        <v>799</v>
      </c>
      <c r="C117" s="141"/>
      <c r="D117" s="141"/>
      <c r="E117" s="141"/>
      <c r="F117" s="116"/>
      <c r="G117" s="141"/>
    </row>
    <row r="118" spans="1:7" s="352" customFormat="1" ht="15.75" hidden="1" x14ac:dyDescent="0.25">
      <c r="A118" s="202">
        <v>11</v>
      </c>
      <c r="B118" s="201" t="s">
        <v>801</v>
      </c>
      <c r="C118" s="141"/>
      <c r="D118" s="141"/>
      <c r="E118" s="141"/>
      <c r="F118" s="116"/>
      <c r="G118" s="141"/>
    </row>
    <row r="119" spans="1:7" s="352" customFormat="1" ht="15.75" hidden="1" x14ac:dyDescent="0.25">
      <c r="A119" s="202">
        <v>12</v>
      </c>
      <c r="B119" s="201" t="s">
        <v>802</v>
      </c>
      <c r="C119" s="141"/>
      <c r="D119" s="141"/>
      <c r="E119" s="141"/>
      <c r="F119" s="116"/>
      <c r="G119" s="141">
        <v>6</v>
      </c>
    </row>
    <row r="120" spans="1:7" s="352" customFormat="1" ht="15.75" hidden="1" x14ac:dyDescent="0.25">
      <c r="A120" s="202">
        <v>13</v>
      </c>
      <c r="B120" s="201" t="s">
        <v>803</v>
      </c>
      <c r="C120" s="141"/>
      <c r="D120" s="141"/>
      <c r="E120" s="141"/>
      <c r="F120" s="116"/>
      <c r="G120" s="141"/>
    </row>
    <row r="121" spans="1:7" s="352" customFormat="1" ht="15.75" hidden="1" x14ac:dyDescent="0.25">
      <c r="A121" s="202">
        <v>14</v>
      </c>
      <c r="B121" s="201" t="s">
        <v>804</v>
      </c>
      <c r="C121" s="141"/>
      <c r="D121" s="141"/>
      <c r="E121" s="141"/>
      <c r="F121" s="116"/>
      <c r="G121" s="141"/>
    </row>
    <row r="122" spans="1:7" s="352" customFormat="1" ht="15.75" hidden="1" x14ac:dyDescent="0.25">
      <c r="A122" s="202">
        <v>15</v>
      </c>
      <c r="B122" s="201" t="s">
        <v>805</v>
      </c>
      <c r="C122" s="141">
        <v>3</v>
      </c>
      <c r="D122" s="141"/>
      <c r="E122" s="141"/>
      <c r="F122" s="116"/>
      <c r="G122" s="141"/>
    </row>
    <row r="123" spans="1:7" s="352" customFormat="1" ht="15.75" hidden="1" x14ac:dyDescent="0.25">
      <c r="A123" s="202">
        <v>16</v>
      </c>
      <c r="B123" s="201" t="s">
        <v>806</v>
      </c>
      <c r="C123" s="141">
        <v>2</v>
      </c>
      <c r="D123" s="141"/>
      <c r="E123" s="141">
        <v>4</v>
      </c>
      <c r="F123" s="116"/>
      <c r="G123" s="141"/>
    </row>
    <row r="124" spans="1:7" s="352" customFormat="1" ht="15.75" x14ac:dyDescent="0.25">
      <c r="A124" s="336" t="s">
        <v>955</v>
      </c>
      <c r="B124" s="337" t="s">
        <v>1807</v>
      </c>
      <c r="C124" s="306">
        <f>SUM(C125:C141)</f>
        <v>15</v>
      </c>
      <c r="D124" s="306">
        <f>SUM(D125:D141)</f>
        <v>7</v>
      </c>
      <c r="E124" s="306">
        <f>SUM(E125:E141)</f>
        <v>15</v>
      </c>
      <c r="F124" s="306">
        <f>SUM(F125:F141)</f>
        <v>73</v>
      </c>
      <c r="G124" s="306">
        <f>SUM(G125:G141)</f>
        <v>211</v>
      </c>
    </row>
    <row r="125" spans="1:7" s="352" customFormat="1" ht="15.75" hidden="1" x14ac:dyDescent="0.25">
      <c r="A125" s="338">
        <v>1</v>
      </c>
      <c r="B125" s="339" t="s">
        <v>996</v>
      </c>
      <c r="C125" s="340">
        <v>1</v>
      </c>
      <c r="D125" s="340"/>
      <c r="E125" s="341"/>
      <c r="F125" s="340">
        <v>1</v>
      </c>
      <c r="G125" s="340">
        <v>13</v>
      </c>
    </row>
    <row r="126" spans="1:7" s="352" customFormat="1" ht="15.75" hidden="1" x14ac:dyDescent="0.25">
      <c r="A126" s="342">
        <v>2</v>
      </c>
      <c r="B126" s="343" t="s">
        <v>1947</v>
      </c>
      <c r="C126" s="340"/>
      <c r="D126" s="344"/>
      <c r="E126" s="309"/>
      <c r="F126" s="344"/>
      <c r="G126" s="344"/>
    </row>
    <row r="127" spans="1:7" s="352" customFormat="1" ht="15.75" hidden="1" x14ac:dyDescent="0.25">
      <c r="A127" s="338">
        <v>3</v>
      </c>
      <c r="B127" s="345" t="s">
        <v>1018</v>
      </c>
      <c r="C127" s="340"/>
      <c r="D127" s="340"/>
      <c r="E127" s="309"/>
      <c r="F127" s="340">
        <v>4</v>
      </c>
      <c r="G127" s="340">
        <v>80</v>
      </c>
    </row>
    <row r="128" spans="1:7" s="352" customFormat="1" ht="15.75" hidden="1" x14ac:dyDescent="0.25">
      <c r="A128" s="338">
        <v>4</v>
      </c>
      <c r="B128" s="345" t="s">
        <v>1948</v>
      </c>
      <c r="C128" s="340"/>
      <c r="D128" s="340">
        <v>1</v>
      </c>
      <c r="E128" s="309"/>
      <c r="F128" s="340">
        <v>9</v>
      </c>
      <c r="G128" s="340">
        <v>19</v>
      </c>
    </row>
    <row r="129" spans="1:7" s="352" customFormat="1" ht="15.75" hidden="1" x14ac:dyDescent="0.25">
      <c r="A129" s="338">
        <v>5</v>
      </c>
      <c r="B129" s="345" t="s">
        <v>1047</v>
      </c>
      <c r="C129" s="340"/>
      <c r="D129" s="340"/>
      <c r="E129" s="309"/>
      <c r="F129" s="340"/>
      <c r="G129" s="340">
        <v>25</v>
      </c>
    </row>
    <row r="130" spans="1:7" s="352" customFormat="1" ht="15.75" hidden="1" x14ac:dyDescent="0.25">
      <c r="A130" s="338">
        <v>6</v>
      </c>
      <c r="B130" s="345" t="s">
        <v>1058</v>
      </c>
      <c r="C130" s="340">
        <v>5</v>
      </c>
      <c r="D130" s="340">
        <v>1</v>
      </c>
      <c r="E130" s="309"/>
      <c r="F130" s="340">
        <v>15</v>
      </c>
      <c r="G130" s="340">
        <v>10</v>
      </c>
    </row>
    <row r="131" spans="1:7" s="352" customFormat="1" ht="15.75" hidden="1" x14ac:dyDescent="0.25">
      <c r="A131" s="342">
        <v>7</v>
      </c>
      <c r="B131" s="345" t="s">
        <v>1070</v>
      </c>
      <c r="C131" s="340"/>
      <c r="D131" s="340"/>
      <c r="E131" s="309"/>
      <c r="F131" s="340"/>
      <c r="G131" s="340">
        <v>6</v>
      </c>
    </row>
    <row r="132" spans="1:7" s="352" customFormat="1" ht="15.75" hidden="1" x14ac:dyDescent="0.25">
      <c r="A132" s="338">
        <v>8</v>
      </c>
      <c r="B132" s="346" t="s">
        <v>1949</v>
      </c>
      <c r="C132" s="340">
        <v>3</v>
      </c>
      <c r="D132" s="347">
        <v>1</v>
      </c>
      <c r="E132" s="309"/>
      <c r="F132" s="347">
        <v>15</v>
      </c>
      <c r="G132" s="347"/>
    </row>
    <row r="133" spans="1:7" s="352" customFormat="1" ht="15.75" hidden="1" x14ac:dyDescent="0.25">
      <c r="A133" s="338">
        <v>9</v>
      </c>
      <c r="B133" s="345" t="s">
        <v>1082</v>
      </c>
      <c r="C133" s="340"/>
      <c r="D133" s="340"/>
      <c r="E133" s="309"/>
      <c r="F133" s="340">
        <v>6</v>
      </c>
      <c r="G133" s="340"/>
    </row>
    <row r="134" spans="1:7" s="352" customFormat="1" ht="15.75" hidden="1" x14ac:dyDescent="0.25">
      <c r="A134" s="338">
        <v>10</v>
      </c>
      <c r="B134" s="345" t="s">
        <v>1950</v>
      </c>
      <c r="C134" s="340"/>
      <c r="D134" s="340"/>
      <c r="E134" s="309"/>
      <c r="F134" s="340"/>
      <c r="G134" s="340">
        <v>47</v>
      </c>
    </row>
    <row r="135" spans="1:7" s="352" customFormat="1" ht="15.75" hidden="1" x14ac:dyDescent="0.25">
      <c r="A135" s="338">
        <v>11</v>
      </c>
      <c r="B135" s="345" t="s">
        <v>1951</v>
      </c>
      <c r="C135" s="340"/>
      <c r="D135" s="340"/>
      <c r="E135" s="309"/>
      <c r="F135" s="340">
        <v>15</v>
      </c>
      <c r="G135" s="340"/>
    </row>
    <row r="136" spans="1:7" s="352" customFormat="1" ht="15.75" hidden="1" x14ac:dyDescent="0.25">
      <c r="A136" s="342">
        <v>12</v>
      </c>
      <c r="B136" s="345" t="s">
        <v>1952</v>
      </c>
      <c r="C136" s="340"/>
      <c r="D136" s="340"/>
      <c r="E136" s="309"/>
      <c r="F136" s="340">
        <v>3</v>
      </c>
      <c r="G136" s="340">
        <v>6</v>
      </c>
    </row>
    <row r="137" spans="1:7" s="352" customFormat="1" ht="15.75" hidden="1" x14ac:dyDescent="0.25">
      <c r="A137" s="338">
        <v>13</v>
      </c>
      <c r="B137" s="345" t="s">
        <v>1103</v>
      </c>
      <c r="C137" s="340"/>
      <c r="D137" s="340"/>
      <c r="E137" s="309"/>
      <c r="F137" s="340"/>
      <c r="G137" s="340"/>
    </row>
    <row r="138" spans="1:7" s="352" customFormat="1" ht="15.75" hidden="1" x14ac:dyDescent="0.25">
      <c r="A138" s="338">
        <v>14</v>
      </c>
      <c r="B138" s="345" t="s">
        <v>1953</v>
      </c>
      <c r="C138" s="340"/>
      <c r="D138" s="340"/>
      <c r="E138" s="309"/>
      <c r="F138" s="340"/>
      <c r="G138" s="340"/>
    </row>
    <row r="139" spans="1:7" s="352" customFormat="1" ht="15.75" hidden="1" x14ac:dyDescent="0.25">
      <c r="A139" s="348">
        <v>15</v>
      </c>
      <c r="B139" s="349" t="s">
        <v>1111</v>
      </c>
      <c r="C139" s="340"/>
      <c r="D139" s="350"/>
      <c r="E139" s="309"/>
      <c r="F139" s="350"/>
      <c r="G139" s="350"/>
    </row>
    <row r="140" spans="1:7" s="352" customFormat="1" ht="15.75" hidden="1" x14ac:dyDescent="0.25">
      <c r="A140" s="338">
        <v>16</v>
      </c>
      <c r="B140" s="351" t="s">
        <v>1120</v>
      </c>
      <c r="C140" s="340"/>
      <c r="D140" s="340"/>
      <c r="E140" s="309"/>
      <c r="F140" s="340"/>
      <c r="G140" s="340"/>
    </row>
    <row r="141" spans="1:7" s="352" customFormat="1" ht="15.75" hidden="1" x14ac:dyDescent="0.25">
      <c r="A141" s="338">
        <v>17</v>
      </c>
      <c r="B141" s="351" t="s">
        <v>1954</v>
      </c>
      <c r="C141" s="340">
        <v>6</v>
      </c>
      <c r="D141" s="340">
        <v>4</v>
      </c>
      <c r="E141" s="309">
        <v>15</v>
      </c>
      <c r="F141" s="340">
        <v>5</v>
      </c>
      <c r="G141" s="340">
        <v>5</v>
      </c>
    </row>
    <row r="142" spans="1:7" s="352" customFormat="1" ht="15.75" x14ac:dyDescent="0.25">
      <c r="A142" s="539" t="s">
        <v>3556</v>
      </c>
      <c r="B142" s="319" t="s">
        <v>956</v>
      </c>
      <c r="C142" s="320">
        <f>SUM(C143:C153)</f>
        <v>20</v>
      </c>
      <c r="D142" s="320">
        <f t="shared" ref="D142:G142" si="1">SUM(D143:D153)</f>
        <v>2</v>
      </c>
      <c r="E142" s="320">
        <f t="shared" si="1"/>
        <v>29</v>
      </c>
      <c r="F142" s="320">
        <f t="shared" si="1"/>
        <v>53</v>
      </c>
      <c r="G142" s="320">
        <f t="shared" si="1"/>
        <v>490</v>
      </c>
    </row>
    <row r="143" spans="1:7" s="352" customFormat="1" ht="15.75" hidden="1" x14ac:dyDescent="0.25">
      <c r="A143" s="545">
        <v>1</v>
      </c>
      <c r="B143" s="319" t="s">
        <v>2664</v>
      </c>
      <c r="C143" s="320">
        <v>4</v>
      </c>
      <c r="D143" s="320">
        <v>0</v>
      </c>
      <c r="E143" s="320">
        <v>8</v>
      </c>
      <c r="F143" s="320">
        <v>9</v>
      </c>
      <c r="G143" s="320">
        <v>160</v>
      </c>
    </row>
    <row r="144" spans="1:7" s="352" customFormat="1" ht="15.75" hidden="1" x14ac:dyDescent="0.25">
      <c r="A144" s="545">
        <v>2</v>
      </c>
      <c r="B144" s="319" t="s">
        <v>2700</v>
      </c>
      <c r="C144" s="320">
        <v>0</v>
      </c>
      <c r="D144" s="320">
        <v>0</v>
      </c>
      <c r="E144" s="320">
        <v>7</v>
      </c>
      <c r="F144" s="320">
        <v>11</v>
      </c>
      <c r="G144" s="320">
        <v>9</v>
      </c>
    </row>
    <row r="145" spans="1:7" s="352" customFormat="1" ht="15.75" hidden="1" x14ac:dyDescent="0.25">
      <c r="A145" s="545">
        <v>3</v>
      </c>
      <c r="B145" s="319" t="s">
        <v>2563</v>
      </c>
      <c r="C145" s="320"/>
      <c r="D145" s="320"/>
      <c r="E145" s="320"/>
      <c r="F145" s="320"/>
      <c r="G145" s="320">
        <v>45</v>
      </c>
    </row>
    <row r="146" spans="1:7" s="352" customFormat="1" ht="15.75" hidden="1" x14ac:dyDescent="0.25">
      <c r="A146" s="545">
        <v>4</v>
      </c>
      <c r="B146" s="319" t="s">
        <v>3557</v>
      </c>
      <c r="C146" s="320">
        <v>4</v>
      </c>
      <c r="D146" s="320">
        <v>2</v>
      </c>
      <c r="E146" s="320">
        <v>6</v>
      </c>
      <c r="F146" s="320">
        <v>8</v>
      </c>
      <c r="G146" s="320">
        <v>3</v>
      </c>
    </row>
    <row r="147" spans="1:7" s="352" customFormat="1" ht="15.75" hidden="1" x14ac:dyDescent="0.25">
      <c r="A147" s="545">
        <v>5</v>
      </c>
      <c r="B147" s="319" t="s">
        <v>866</v>
      </c>
      <c r="C147" s="320">
        <v>2</v>
      </c>
      <c r="D147" s="320">
        <v>0</v>
      </c>
      <c r="E147" s="320">
        <v>4</v>
      </c>
      <c r="F147" s="320">
        <v>4</v>
      </c>
      <c r="G147" s="320">
        <v>216</v>
      </c>
    </row>
    <row r="148" spans="1:7" s="352" customFormat="1" ht="15.75" hidden="1" x14ac:dyDescent="0.25">
      <c r="A148" s="545">
        <v>6</v>
      </c>
      <c r="B148" s="319" t="s">
        <v>3558</v>
      </c>
      <c r="C148" s="320"/>
      <c r="D148" s="320"/>
      <c r="E148" s="320"/>
      <c r="F148" s="320"/>
      <c r="G148" s="320">
        <v>1</v>
      </c>
    </row>
    <row r="149" spans="1:7" s="352" customFormat="1" ht="15.75" hidden="1" x14ac:dyDescent="0.25">
      <c r="A149" s="545">
        <v>7</v>
      </c>
      <c r="B149" s="319" t="s">
        <v>3559</v>
      </c>
      <c r="C149" s="320"/>
      <c r="D149" s="320"/>
      <c r="E149" s="320"/>
      <c r="F149" s="320"/>
      <c r="G149" s="320">
        <v>3</v>
      </c>
    </row>
    <row r="150" spans="1:7" s="352" customFormat="1" ht="15.75" hidden="1" x14ac:dyDescent="0.25">
      <c r="A150" s="545">
        <v>8</v>
      </c>
      <c r="B150" s="319" t="s">
        <v>3560</v>
      </c>
      <c r="C150" s="320">
        <v>3</v>
      </c>
      <c r="D150" s="320"/>
      <c r="E150" s="320"/>
      <c r="F150" s="320">
        <v>4</v>
      </c>
      <c r="G150" s="320">
        <v>7</v>
      </c>
    </row>
    <row r="151" spans="1:7" s="352" customFormat="1" ht="15.75" hidden="1" x14ac:dyDescent="0.25">
      <c r="A151" s="545">
        <v>9</v>
      </c>
      <c r="B151" s="319" t="s">
        <v>872</v>
      </c>
      <c r="C151" s="320">
        <v>3</v>
      </c>
      <c r="D151" s="320"/>
      <c r="E151" s="320"/>
      <c r="F151" s="320">
        <v>7</v>
      </c>
      <c r="G151" s="320">
        <v>7</v>
      </c>
    </row>
    <row r="152" spans="1:7" s="352" customFormat="1" ht="15.75" hidden="1" x14ac:dyDescent="0.25">
      <c r="A152" s="545">
        <v>10</v>
      </c>
      <c r="B152" s="319" t="s">
        <v>869</v>
      </c>
      <c r="C152" s="320">
        <v>4</v>
      </c>
      <c r="D152" s="320"/>
      <c r="E152" s="320">
        <v>4</v>
      </c>
      <c r="F152" s="320">
        <v>10</v>
      </c>
      <c r="G152" s="320">
        <v>36</v>
      </c>
    </row>
    <row r="153" spans="1:7" s="352" customFormat="1" ht="15.75" hidden="1" x14ac:dyDescent="0.25">
      <c r="A153" s="545">
        <v>11</v>
      </c>
      <c r="B153" s="319" t="s">
        <v>868</v>
      </c>
      <c r="C153" s="320"/>
      <c r="D153" s="320"/>
      <c r="E153" s="320"/>
      <c r="F153" s="320"/>
      <c r="G153" s="320">
        <v>3</v>
      </c>
    </row>
    <row r="154" spans="1:7" s="352" customFormat="1" ht="15.75" x14ac:dyDescent="0.25">
      <c r="A154" s="628" t="s">
        <v>1121</v>
      </c>
      <c r="B154" s="629"/>
      <c r="C154" s="341">
        <f>SUM(C124,C107,C86,C84,C52,C38,C26,C7,C142)</f>
        <v>336</v>
      </c>
      <c r="D154" s="341">
        <f t="shared" ref="D154:G154" si="2">SUM(D124,D107,D86,D84,D52,D38,D26,D7,D142)</f>
        <v>226</v>
      </c>
      <c r="E154" s="341">
        <f t="shared" si="2"/>
        <v>126</v>
      </c>
      <c r="F154" s="341">
        <f t="shared" si="2"/>
        <v>379</v>
      </c>
      <c r="G154" s="341">
        <f t="shared" si="2"/>
        <v>758</v>
      </c>
    </row>
    <row r="155" spans="1:7" s="352" customFormat="1" ht="15.75" x14ac:dyDescent="0.25">
      <c r="C155" s="353"/>
      <c r="D155" s="353"/>
      <c r="E155" s="353"/>
      <c r="F155" s="353"/>
      <c r="G155" s="353"/>
    </row>
    <row r="156" spans="1:7" s="352" customFormat="1" ht="15.75" x14ac:dyDescent="0.25">
      <c r="C156" s="353"/>
      <c r="D156" s="353"/>
      <c r="E156" s="353"/>
      <c r="F156" s="353"/>
      <c r="G156" s="353"/>
    </row>
    <row r="157" spans="1:7" s="352" customFormat="1" ht="15.75" x14ac:dyDescent="0.25">
      <c r="C157" s="353"/>
      <c r="D157" s="353"/>
      <c r="E157" s="353"/>
      <c r="F157" s="353"/>
      <c r="G157" s="353"/>
    </row>
    <row r="158" spans="1:7" s="352" customFormat="1" ht="15.75" x14ac:dyDescent="0.25">
      <c r="C158" s="353"/>
      <c r="D158" s="353"/>
      <c r="E158" s="353"/>
      <c r="F158" s="353"/>
      <c r="G158" s="353"/>
    </row>
    <row r="159" spans="1:7" s="352" customFormat="1" ht="15.75" x14ac:dyDescent="0.25">
      <c r="C159" s="353"/>
      <c r="D159" s="353"/>
      <c r="E159" s="353"/>
      <c r="F159" s="353"/>
      <c r="G159" s="353"/>
    </row>
    <row r="160" spans="1:7" s="352" customFormat="1" ht="15.75" x14ac:dyDescent="0.25">
      <c r="C160" s="353"/>
      <c r="D160" s="353"/>
      <c r="E160" s="353"/>
      <c r="F160" s="353"/>
      <c r="G160" s="353"/>
    </row>
    <row r="161" spans="3:7" s="352" customFormat="1" ht="15.75" x14ac:dyDescent="0.25">
      <c r="C161" s="353"/>
      <c r="D161" s="353"/>
      <c r="E161" s="353"/>
      <c r="F161" s="353"/>
      <c r="G161" s="353"/>
    </row>
    <row r="162" spans="3:7" s="352" customFormat="1" ht="15.75" x14ac:dyDescent="0.25">
      <c r="C162" s="353"/>
      <c r="D162" s="353"/>
      <c r="E162" s="353"/>
      <c r="F162" s="353"/>
      <c r="G162" s="353"/>
    </row>
    <row r="163" spans="3:7" s="352" customFormat="1" ht="15.75" x14ac:dyDescent="0.25">
      <c r="C163" s="353"/>
      <c r="D163" s="353"/>
      <c r="E163" s="353"/>
      <c r="F163" s="353"/>
      <c r="G163" s="353"/>
    </row>
    <row r="164" spans="3:7" s="352" customFormat="1" ht="15.75" x14ac:dyDescent="0.25">
      <c r="C164" s="353"/>
      <c r="D164" s="353"/>
      <c r="E164" s="353"/>
      <c r="F164" s="353"/>
      <c r="G164" s="353"/>
    </row>
    <row r="165" spans="3:7" s="352" customFormat="1" ht="15.75" x14ac:dyDescent="0.25">
      <c r="C165" s="353"/>
      <c r="D165" s="353"/>
      <c r="E165" s="353"/>
      <c r="F165" s="353"/>
      <c r="G165" s="353"/>
    </row>
    <row r="166" spans="3:7" s="352" customFormat="1" ht="15.75" x14ac:dyDescent="0.25">
      <c r="C166" s="353"/>
      <c r="D166" s="353"/>
      <c r="E166" s="353"/>
      <c r="F166" s="353"/>
      <c r="G166" s="353"/>
    </row>
    <row r="167" spans="3:7" s="352" customFormat="1" ht="15.75" x14ac:dyDescent="0.25">
      <c r="C167" s="353"/>
      <c r="D167" s="353"/>
      <c r="E167" s="353"/>
      <c r="F167" s="353"/>
      <c r="G167" s="353"/>
    </row>
    <row r="168" spans="3:7" s="352" customFormat="1" ht="15.75" x14ac:dyDescent="0.25">
      <c r="C168" s="353"/>
      <c r="D168" s="353"/>
      <c r="E168" s="353"/>
      <c r="F168" s="353"/>
      <c r="G168" s="353"/>
    </row>
    <row r="169" spans="3:7" s="352" customFormat="1" ht="15.75" x14ac:dyDescent="0.25">
      <c r="C169" s="353"/>
      <c r="D169" s="353"/>
      <c r="E169" s="353"/>
      <c r="F169" s="353"/>
      <c r="G169" s="353"/>
    </row>
    <row r="170" spans="3:7" s="352" customFormat="1" ht="15.75" x14ac:dyDescent="0.25">
      <c r="C170" s="353"/>
      <c r="D170" s="353"/>
      <c r="E170" s="353"/>
      <c r="F170" s="353"/>
      <c r="G170" s="353"/>
    </row>
    <row r="171" spans="3:7" s="352" customFormat="1" ht="15.75" x14ac:dyDescent="0.25">
      <c r="C171" s="353"/>
      <c r="D171" s="353"/>
      <c r="E171" s="353"/>
      <c r="F171" s="353"/>
      <c r="G171" s="353"/>
    </row>
    <row r="172" spans="3:7" s="352" customFormat="1" ht="15.75" x14ac:dyDescent="0.25">
      <c r="C172" s="353"/>
      <c r="D172" s="353"/>
      <c r="E172" s="353"/>
      <c r="F172" s="353"/>
      <c r="G172" s="353"/>
    </row>
    <row r="173" spans="3:7" s="352" customFormat="1" ht="15.75" x14ac:dyDescent="0.25">
      <c r="C173" s="353"/>
      <c r="D173" s="353"/>
      <c r="E173" s="353"/>
      <c r="F173" s="353"/>
      <c r="G173" s="353"/>
    </row>
    <row r="174" spans="3:7" s="352" customFormat="1" ht="15.75" x14ac:dyDescent="0.25">
      <c r="C174" s="353"/>
      <c r="D174" s="353"/>
      <c r="E174" s="353"/>
      <c r="F174" s="353"/>
      <c r="G174" s="353"/>
    </row>
    <row r="175" spans="3:7" s="352" customFormat="1" ht="15.75" x14ac:dyDescent="0.25">
      <c r="C175" s="353"/>
      <c r="D175" s="353"/>
      <c r="E175" s="353"/>
      <c r="F175" s="353"/>
      <c r="G175" s="353"/>
    </row>
    <row r="176" spans="3:7" s="352" customFormat="1" ht="15.75" x14ac:dyDescent="0.25">
      <c r="C176" s="353"/>
      <c r="D176" s="353"/>
      <c r="E176" s="353"/>
      <c r="F176" s="353"/>
      <c r="G176" s="353"/>
    </row>
    <row r="177" spans="3:7" s="352" customFormat="1" ht="15.75" x14ac:dyDescent="0.25">
      <c r="C177" s="353"/>
      <c r="D177" s="353"/>
      <c r="E177" s="353"/>
      <c r="F177" s="353"/>
      <c r="G177" s="353"/>
    </row>
    <row r="178" spans="3:7" s="352" customFormat="1" ht="15.75" x14ac:dyDescent="0.25">
      <c r="C178" s="353"/>
      <c r="D178" s="353"/>
      <c r="E178" s="353"/>
      <c r="F178" s="353"/>
      <c r="G178" s="353"/>
    </row>
    <row r="179" spans="3:7" s="352" customFormat="1" ht="15.75" x14ac:dyDescent="0.25">
      <c r="C179" s="353"/>
      <c r="D179" s="353"/>
      <c r="E179" s="353"/>
      <c r="F179" s="353"/>
      <c r="G179" s="353"/>
    </row>
    <row r="180" spans="3:7" s="352" customFormat="1" ht="15.75" x14ac:dyDescent="0.25">
      <c r="C180" s="353"/>
      <c r="D180" s="353"/>
      <c r="E180" s="353"/>
      <c r="F180" s="353"/>
      <c r="G180" s="353"/>
    </row>
    <row r="181" spans="3:7" s="352" customFormat="1" ht="15.75" x14ac:dyDescent="0.25">
      <c r="C181" s="353"/>
      <c r="D181" s="353"/>
      <c r="E181" s="353"/>
      <c r="F181" s="353"/>
      <c r="G181" s="353"/>
    </row>
    <row r="182" spans="3:7" s="352" customFormat="1" ht="15.75" x14ac:dyDescent="0.25">
      <c r="C182" s="353"/>
      <c r="D182" s="353"/>
      <c r="E182" s="353"/>
      <c r="F182" s="353"/>
      <c r="G182" s="353"/>
    </row>
    <row r="183" spans="3:7" s="352" customFormat="1" ht="15.75" x14ac:dyDescent="0.25">
      <c r="C183" s="353"/>
      <c r="D183" s="353"/>
      <c r="E183" s="353"/>
      <c r="F183" s="353"/>
      <c r="G183" s="353"/>
    </row>
    <row r="184" spans="3:7" s="352" customFormat="1" ht="15.75" x14ac:dyDescent="0.25">
      <c r="C184" s="353"/>
      <c r="D184" s="353"/>
      <c r="E184" s="353"/>
      <c r="F184" s="353"/>
      <c r="G184" s="353"/>
    </row>
    <row r="185" spans="3:7" s="352" customFormat="1" ht="15.75" x14ac:dyDescent="0.25">
      <c r="C185" s="353"/>
      <c r="D185" s="353"/>
      <c r="E185" s="353"/>
      <c r="F185" s="353"/>
      <c r="G185" s="353"/>
    </row>
    <row r="186" spans="3:7" s="352" customFormat="1" ht="15.75" x14ac:dyDescent="0.25">
      <c r="C186" s="353"/>
      <c r="D186" s="353"/>
      <c r="E186" s="353"/>
      <c r="F186" s="353"/>
      <c r="G186" s="353"/>
    </row>
    <row r="187" spans="3:7" s="352" customFormat="1" ht="15.75" x14ac:dyDescent="0.25">
      <c r="C187" s="353"/>
      <c r="D187" s="353"/>
      <c r="E187" s="353"/>
      <c r="F187" s="353"/>
      <c r="G187" s="353"/>
    </row>
    <row r="188" spans="3:7" s="352" customFormat="1" ht="15.75" x14ac:dyDescent="0.25">
      <c r="C188" s="353"/>
      <c r="D188" s="353"/>
      <c r="E188" s="353"/>
      <c r="F188" s="353"/>
      <c r="G188" s="353"/>
    </row>
    <row r="189" spans="3:7" s="352" customFormat="1" ht="15.75" x14ac:dyDescent="0.25">
      <c r="C189" s="353"/>
      <c r="D189" s="353"/>
      <c r="E189" s="353"/>
      <c r="F189" s="353"/>
      <c r="G189" s="353"/>
    </row>
    <row r="190" spans="3:7" s="352" customFormat="1" ht="15.75" x14ac:dyDescent="0.25">
      <c r="C190" s="353"/>
      <c r="D190" s="353"/>
      <c r="E190" s="353"/>
      <c r="F190" s="353"/>
      <c r="G190" s="353"/>
    </row>
    <row r="191" spans="3:7" s="352" customFormat="1" ht="15.75" x14ac:dyDescent="0.25">
      <c r="C191" s="353"/>
      <c r="D191" s="353"/>
      <c r="E191" s="353"/>
      <c r="F191" s="353"/>
      <c r="G191" s="353"/>
    </row>
    <row r="192" spans="3:7" s="352" customFormat="1" ht="15.75" x14ac:dyDescent="0.25">
      <c r="C192" s="353"/>
      <c r="D192" s="353"/>
      <c r="E192" s="353"/>
      <c r="F192" s="353"/>
      <c r="G192" s="353"/>
    </row>
    <row r="193" spans="3:7" s="352" customFormat="1" ht="15.75" x14ac:dyDescent="0.25">
      <c r="C193" s="353"/>
      <c r="D193" s="353"/>
      <c r="E193" s="353"/>
      <c r="F193" s="353"/>
      <c r="G193" s="353"/>
    </row>
    <row r="194" spans="3:7" s="352" customFormat="1" ht="15.75" x14ac:dyDescent="0.25">
      <c r="C194" s="353"/>
      <c r="D194" s="353"/>
      <c r="E194" s="353"/>
      <c r="F194" s="353"/>
      <c r="G194" s="353"/>
    </row>
    <row r="195" spans="3:7" s="352" customFormat="1" ht="15.75" x14ac:dyDescent="0.25">
      <c r="C195" s="353"/>
      <c r="D195" s="353"/>
      <c r="E195" s="353"/>
      <c r="F195" s="353"/>
      <c r="G195" s="353"/>
    </row>
    <row r="196" spans="3:7" s="352" customFormat="1" ht="15.75" x14ac:dyDescent="0.25">
      <c r="C196" s="353"/>
      <c r="D196" s="353"/>
      <c r="E196" s="353"/>
      <c r="F196" s="353"/>
      <c r="G196" s="353"/>
    </row>
    <row r="197" spans="3:7" s="352" customFormat="1" ht="15.75" x14ac:dyDescent="0.25">
      <c r="C197" s="353"/>
      <c r="D197" s="353"/>
      <c r="E197" s="353"/>
      <c r="F197" s="353"/>
      <c r="G197" s="353"/>
    </row>
    <row r="198" spans="3:7" s="352" customFormat="1" ht="15.75" x14ac:dyDescent="0.25">
      <c r="C198" s="353"/>
      <c r="D198" s="353"/>
      <c r="E198" s="353"/>
      <c r="F198" s="353"/>
      <c r="G198" s="353"/>
    </row>
    <row r="199" spans="3:7" s="352" customFormat="1" ht="15.75" x14ac:dyDescent="0.25">
      <c r="C199" s="353"/>
      <c r="D199" s="353"/>
      <c r="E199" s="353"/>
      <c r="F199" s="353"/>
      <c r="G199" s="353"/>
    </row>
    <row r="200" spans="3:7" s="352" customFormat="1" ht="15.75" x14ac:dyDescent="0.25">
      <c r="C200" s="353"/>
      <c r="D200" s="353"/>
      <c r="E200" s="353"/>
      <c r="F200" s="353"/>
      <c r="G200" s="353"/>
    </row>
    <row r="201" spans="3:7" s="352" customFormat="1" ht="15.75" x14ac:dyDescent="0.25">
      <c r="C201" s="353"/>
      <c r="D201" s="353"/>
      <c r="E201" s="353"/>
      <c r="F201" s="353"/>
      <c r="G201" s="353"/>
    </row>
    <row r="202" spans="3:7" s="352" customFormat="1" ht="15.75" x14ac:dyDescent="0.25">
      <c r="C202" s="353"/>
      <c r="D202" s="353"/>
      <c r="E202" s="353"/>
      <c r="F202" s="353"/>
      <c r="G202" s="353"/>
    </row>
    <row r="203" spans="3:7" s="352" customFormat="1" ht="15.75" x14ac:dyDescent="0.25">
      <c r="C203" s="353"/>
      <c r="D203" s="353"/>
      <c r="E203" s="353"/>
      <c r="F203" s="353"/>
      <c r="G203" s="353"/>
    </row>
    <row r="204" spans="3:7" s="352" customFormat="1" ht="15.75" x14ac:dyDescent="0.25">
      <c r="C204" s="353"/>
      <c r="D204" s="353"/>
      <c r="E204" s="353"/>
      <c r="F204" s="353"/>
      <c r="G204" s="353"/>
    </row>
    <row r="205" spans="3:7" s="352" customFormat="1" ht="15.75" x14ac:dyDescent="0.25">
      <c r="C205" s="353"/>
      <c r="D205" s="353"/>
      <c r="E205" s="353"/>
      <c r="F205" s="353"/>
      <c r="G205" s="353"/>
    </row>
    <row r="206" spans="3:7" s="352" customFormat="1" ht="15.75" x14ac:dyDescent="0.25">
      <c r="C206" s="353"/>
      <c r="D206" s="353"/>
      <c r="E206" s="353"/>
      <c r="F206" s="353"/>
      <c r="G206" s="353"/>
    </row>
    <row r="207" spans="3:7" s="352" customFormat="1" ht="15.75" x14ac:dyDescent="0.25">
      <c r="C207" s="353"/>
      <c r="D207" s="353"/>
      <c r="E207" s="353"/>
      <c r="F207" s="353"/>
      <c r="G207" s="353"/>
    </row>
    <row r="208" spans="3:7" s="352" customFormat="1" ht="15.75" x14ac:dyDescent="0.25">
      <c r="C208" s="353"/>
      <c r="D208" s="353"/>
      <c r="E208" s="353"/>
      <c r="F208" s="353"/>
      <c r="G208" s="353"/>
    </row>
    <row r="209" spans="3:7" s="352" customFormat="1" ht="15.75" x14ac:dyDescent="0.25">
      <c r="C209" s="353"/>
      <c r="D209" s="353"/>
      <c r="E209" s="353"/>
      <c r="F209" s="353"/>
      <c r="G209" s="353"/>
    </row>
    <row r="210" spans="3:7" s="352" customFormat="1" ht="15.75" x14ac:dyDescent="0.25">
      <c r="C210" s="353"/>
      <c r="D210" s="353"/>
      <c r="E210" s="353"/>
      <c r="F210" s="353"/>
      <c r="G210" s="353"/>
    </row>
    <row r="211" spans="3:7" s="352" customFormat="1" ht="15.75" x14ac:dyDescent="0.25">
      <c r="C211" s="353"/>
      <c r="D211" s="353"/>
      <c r="E211" s="353"/>
      <c r="F211" s="353"/>
      <c r="G211" s="353"/>
    </row>
    <row r="212" spans="3:7" s="352" customFormat="1" ht="15.75" x14ac:dyDescent="0.25">
      <c r="C212" s="353"/>
      <c r="D212" s="353"/>
      <c r="E212" s="353"/>
      <c r="F212" s="353"/>
      <c r="G212" s="353"/>
    </row>
    <row r="213" spans="3:7" s="352" customFormat="1" ht="15.75" x14ac:dyDescent="0.25">
      <c r="C213" s="353"/>
      <c r="D213" s="353"/>
      <c r="E213" s="353"/>
      <c r="F213" s="353"/>
      <c r="G213" s="353"/>
    </row>
    <row r="214" spans="3:7" s="352" customFormat="1" ht="15.75" x14ac:dyDescent="0.25">
      <c r="C214" s="353"/>
      <c r="D214" s="353"/>
      <c r="E214" s="353"/>
      <c r="F214" s="353"/>
      <c r="G214" s="353"/>
    </row>
    <row r="215" spans="3:7" s="352" customFormat="1" ht="15.75" x14ac:dyDescent="0.25">
      <c r="C215" s="353"/>
      <c r="D215" s="353"/>
      <c r="E215" s="353"/>
      <c r="F215" s="353"/>
      <c r="G215" s="353"/>
    </row>
    <row r="216" spans="3:7" s="352" customFormat="1" ht="15.75" x14ac:dyDescent="0.25">
      <c r="C216" s="353"/>
      <c r="D216" s="353"/>
      <c r="E216" s="353"/>
      <c r="F216" s="353"/>
      <c r="G216" s="353"/>
    </row>
    <row r="217" spans="3:7" s="352" customFormat="1" ht="15.75" x14ac:dyDescent="0.25">
      <c r="C217" s="353"/>
      <c r="D217" s="353"/>
      <c r="E217" s="353"/>
      <c r="F217" s="353"/>
      <c r="G217" s="353"/>
    </row>
    <row r="218" spans="3:7" s="352" customFormat="1" ht="15.75" x14ac:dyDescent="0.25">
      <c r="C218" s="353"/>
      <c r="D218" s="353"/>
      <c r="E218" s="353"/>
      <c r="F218" s="353"/>
      <c r="G218" s="353"/>
    </row>
    <row r="219" spans="3:7" s="352" customFormat="1" ht="15.75" x14ac:dyDescent="0.25">
      <c r="C219" s="353"/>
      <c r="D219" s="353"/>
      <c r="E219" s="353"/>
      <c r="F219" s="353"/>
      <c r="G219" s="353"/>
    </row>
    <row r="220" spans="3:7" s="352" customFormat="1" ht="15.75" x14ac:dyDescent="0.25">
      <c r="C220" s="353"/>
      <c r="D220" s="353"/>
      <c r="E220" s="353"/>
      <c r="F220" s="353"/>
      <c r="G220" s="353"/>
    </row>
    <row r="221" spans="3:7" s="352" customFormat="1" ht="15.75" x14ac:dyDescent="0.25">
      <c r="C221" s="353"/>
      <c r="D221" s="353"/>
      <c r="E221" s="353"/>
      <c r="F221" s="353"/>
      <c r="G221" s="353"/>
    </row>
    <row r="222" spans="3:7" s="352" customFormat="1" ht="15.75" x14ac:dyDescent="0.25">
      <c r="C222" s="353"/>
      <c r="D222" s="353"/>
      <c r="E222" s="353"/>
      <c r="F222" s="353"/>
      <c r="G222" s="353"/>
    </row>
    <row r="223" spans="3:7" s="352" customFormat="1" ht="15.75" x14ac:dyDescent="0.25">
      <c r="C223" s="353"/>
      <c r="D223" s="353"/>
      <c r="E223" s="353"/>
      <c r="F223" s="353"/>
      <c r="G223" s="353"/>
    </row>
  </sheetData>
  <mergeCells count="6">
    <mergeCell ref="A154:B154"/>
    <mergeCell ref="A1:G1"/>
    <mergeCell ref="A5:A6"/>
    <mergeCell ref="B5:B6"/>
    <mergeCell ref="C5:G5"/>
    <mergeCell ref="A2:G2"/>
  </mergeCells>
  <pageMargins left="0.70866141732283472" right="0.70866141732283472" top="0.74803149606299213" bottom="0.74803149606299213" header="0.31496062992125984" footer="0.31496062992125984"/>
  <pageSetup paperSize="9"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zoomScaleNormal="100" workbookViewId="0">
      <selection activeCell="A3" sqref="A3"/>
    </sheetView>
  </sheetViews>
  <sheetFormatPr defaultRowHeight="14.25" x14ac:dyDescent="0.2"/>
  <cols>
    <col min="1" max="1" width="5" customWidth="1"/>
    <col min="2" max="2" width="23" customWidth="1"/>
    <col min="3" max="3" width="11.125" style="192" customWidth="1"/>
    <col min="4" max="4" width="12.875" style="192" customWidth="1"/>
    <col min="5" max="5" width="13.625" style="192" customWidth="1"/>
    <col min="6" max="6" width="12.875" style="192" customWidth="1"/>
    <col min="7" max="7" width="14.125" style="192" customWidth="1"/>
    <col min="8" max="8" width="10.875" style="192" customWidth="1"/>
    <col min="9" max="9" width="12.125" style="192" customWidth="1"/>
    <col min="10" max="10" width="13.125" style="192" customWidth="1"/>
  </cols>
  <sheetData>
    <row r="1" spans="1:12" ht="36.75" customHeight="1" x14ac:dyDescent="0.3">
      <c r="A1" s="638" t="s">
        <v>3552</v>
      </c>
      <c r="B1" s="638"/>
      <c r="C1" s="638"/>
      <c r="D1" s="638"/>
      <c r="E1" s="638"/>
      <c r="F1" s="638"/>
      <c r="G1" s="638"/>
      <c r="H1" s="638"/>
      <c r="I1" s="638"/>
      <c r="J1" s="638"/>
    </row>
    <row r="2" spans="1:12" ht="23.25" customHeight="1" x14ac:dyDescent="0.2">
      <c r="A2" s="637" t="s">
        <v>3566</v>
      </c>
      <c r="B2" s="637"/>
      <c r="C2" s="637"/>
      <c r="D2" s="637"/>
      <c r="E2" s="637"/>
      <c r="F2" s="637"/>
      <c r="G2" s="637"/>
      <c r="H2" s="637"/>
      <c r="I2" s="637"/>
      <c r="J2" s="637"/>
    </row>
    <row r="3" spans="1:12" ht="15.75" customHeight="1" x14ac:dyDescent="0.2">
      <c r="A3" s="192"/>
    </row>
    <row r="4" spans="1:12" ht="13.5" customHeight="1" x14ac:dyDescent="0.2">
      <c r="A4" s="192"/>
    </row>
    <row r="5" spans="1:12" ht="24" customHeight="1" x14ac:dyDescent="0.25">
      <c r="A5" s="589" t="s">
        <v>266</v>
      </c>
      <c r="B5" s="639" t="s">
        <v>267</v>
      </c>
      <c r="C5" s="641" t="s">
        <v>1955</v>
      </c>
      <c r="D5" s="642"/>
      <c r="E5" s="642"/>
      <c r="F5" s="642"/>
      <c r="G5" s="642"/>
      <c r="H5" s="642"/>
      <c r="I5" s="642"/>
      <c r="J5" s="643"/>
      <c r="K5" s="352"/>
      <c r="L5" s="352"/>
    </row>
    <row r="6" spans="1:12" ht="31.5" x14ac:dyDescent="0.25">
      <c r="A6" s="590"/>
      <c r="B6" s="640"/>
      <c r="C6" s="104" t="s">
        <v>1956</v>
      </c>
      <c r="D6" s="104" t="s">
        <v>1957</v>
      </c>
      <c r="E6" s="104" t="s">
        <v>1958</v>
      </c>
      <c r="F6" s="104" t="s">
        <v>1959</v>
      </c>
      <c r="G6" s="104" t="s">
        <v>94</v>
      </c>
      <c r="H6" s="104" t="s">
        <v>95</v>
      </c>
      <c r="I6" s="104" t="s">
        <v>1960</v>
      </c>
      <c r="J6" s="104" t="s">
        <v>1961</v>
      </c>
      <c r="K6" s="352"/>
      <c r="L6" s="352"/>
    </row>
    <row r="7" spans="1:12" ht="15.75" x14ac:dyDescent="0.25">
      <c r="A7" s="285" t="s">
        <v>1923</v>
      </c>
      <c r="B7" s="319" t="s">
        <v>270</v>
      </c>
      <c r="C7" s="320">
        <f t="shared" ref="C7:H7" si="0">SUM(C8:C25)</f>
        <v>22</v>
      </c>
      <c r="D7" s="320">
        <f t="shared" si="0"/>
        <v>103</v>
      </c>
      <c r="E7" s="320">
        <f t="shared" si="0"/>
        <v>34</v>
      </c>
      <c r="F7" s="320"/>
      <c r="G7" s="320">
        <f t="shared" si="0"/>
        <v>27</v>
      </c>
      <c r="H7" s="320">
        <f t="shared" si="0"/>
        <v>168</v>
      </c>
      <c r="I7" s="329"/>
      <c r="J7" s="329"/>
      <c r="K7" s="352"/>
      <c r="L7" s="352"/>
    </row>
    <row r="8" spans="1:12" ht="15.75" hidden="1" x14ac:dyDescent="0.25">
      <c r="A8" s="289">
        <v>1</v>
      </c>
      <c r="B8" s="321" t="s">
        <v>271</v>
      </c>
      <c r="C8" s="322"/>
      <c r="D8" s="322"/>
      <c r="E8" s="322"/>
      <c r="F8" s="322"/>
      <c r="G8" s="322"/>
      <c r="H8" s="322"/>
      <c r="I8" s="116"/>
      <c r="J8" s="116"/>
      <c r="K8" s="352"/>
      <c r="L8" s="352"/>
    </row>
    <row r="9" spans="1:12" ht="15.75" hidden="1" x14ac:dyDescent="0.25">
      <c r="A9" s="141">
        <v>2</v>
      </c>
      <c r="B9" s="323" t="s">
        <v>275</v>
      </c>
      <c r="C9" s="306">
        <v>1</v>
      </c>
      <c r="D9" s="306">
        <v>2</v>
      </c>
      <c r="E9" s="306">
        <v>12</v>
      </c>
      <c r="F9" s="306"/>
      <c r="G9" s="306"/>
      <c r="H9" s="306"/>
      <c r="I9" s="116"/>
      <c r="J9" s="116"/>
      <c r="K9" s="352"/>
      <c r="L9" s="352"/>
    </row>
    <row r="10" spans="1:12" ht="15.75" hidden="1" x14ac:dyDescent="0.25">
      <c r="A10" s="289">
        <v>3</v>
      </c>
      <c r="B10" s="321" t="s">
        <v>281</v>
      </c>
      <c r="C10" s="322">
        <v>4</v>
      </c>
      <c r="D10" s="322">
        <v>5</v>
      </c>
      <c r="E10" s="322"/>
      <c r="F10" s="322"/>
      <c r="G10" s="322"/>
      <c r="H10" s="322"/>
      <c r="I10" s="116"/>
      <c r="J10" s="116"/>
      <c r="K10" s="352"/>
      <c r="L10" s="352"/>
    </row>
    <row r="11" spans="1:12" ht="15.75" hidden="1" x14ac:dyDescent="0.25">
      <c r="A11" s="289">
        <v>4</v>
      </c>
      <c r="B11" s="321" t="s">
        <v>309</v>
      </c>
      <c r="C11" s="322">
        <v>2</v>
      </c>
      <c r="D11" s="322">
        <v>22</v>
      </c>
      <c r="E11" s="322"/>
      <c r="F11" s="322"/>
      <c r="G11" s="322"/>
      <c r="H11" s="322"/>
      <c r="I11" s="116"/>
      <c r="J11" s="116"/>
      <c r="K11" s="352"/>
      <c r="L11" s="352"/>
    </row>
    <row r="12" spans="1:12" ht="15.75" hidden="1" x14ac:dyDescent="0.25">
      <c r="A12" s="289">
        <v>5</v>
      </c>
      <c r="B12" s="321" t="s">
        <v>318</v>
      </c>
      <c r="C12" s="322">
        <v>3</v>
      </c>
      <c r="D12" s="322">
        <v>8</v>
      </c>
      <c r="E12" s="322"/>
      <c r="F12" s="322"/>
      <c r="G12" s="322"/>
      <c r="H12" s="322"/>
      <c r="I12" s="116"/>
      <c r="J12" s="116"/>
      <c r="K12" s="352"/>
      <c r="L12" s="352"/>
    </row>
    <row r="13" spans="1:12" ht="15.75" hidden="1" x14ac:dyDescent="0.25">
      <c r="A13" s="289">
        <v>6</v>
      </c>
      <c r="B13" s="321" t="s">
        <v>328</v>
      </c>
      <c r="C13" s="322">
        <v>1</v>
      </c>
      <c r="D13" s="322">
        <v>8</v>
      </c>
      <c r="E13" s="322">
        <v>6</v>
      </c>
      <c r="F13" s="322"/>
      <c r="G13" s="322"/>
      <c r="H13" s="322"/>
      <c r="I13" s="116"/>
      <c r="J13" s="116"/>
      <c r="K13" s="352"/>
      <c r="L13" s="352"/>
    </row>
    <row r="14" spans="1:12" ht="15.75" hidden="1" x14ac:dyDescent="0.25">
      <c r="A14" s="289">
        <v>7</v>
      </c>
      <c r="B14" s="321" t="s">
        <v>340</v>
      </c>
      <c r="C14" s="322"/>
      <c r="D14" s="322">
        <v>10</v>
      </c>
      <c r="E14" s="322"/>
      <c r="F14" s="322"/>
      <c r="G14" s="322"/>
      <c r="H14" s="322"/>
      <c r="I14" s="116"/>
      <c r="J14" s="116"/>
      <c r="K14" s="352"/>
      <c r="L14" s="352"/>
    </row>
    <row r="15" spans="1:12" ht="15.75" hidden="1" x14ac:dyDescent="0.25">
      <c r="A15" s="289">
        <v>8</v>
      </c>
      <c r="B15" s="321" t="s">
        <v>351</v>
      </c>
      <c r="C15" s="322">
        <v>1</v>
      </c>
      <c r="D15" s="322">
        <v>6</v>
      </c>
      <c r="E15" s="322"/>
      <c r="F15" s="322"/>
      <c r="G15" s="322">
        <v>5</v>
      </c>
      <c r="H15" s="322"/>
      <c r="I15" s="116"/>
      <c r="J15" s="116"/>
      <c r="K15" s="352"/>
      <c r="L15" s="352"/>
    </row>
    <row r="16" spans="1:12" ht="15.75" hidden="1" x14ac:dyDescent="0.25">
      <c r="A16" s="289">
        <v>9</v>
      </c>
      <c r="B16" s="321" t="s">
        <v>362</v>
      </c>
      <c r="C16" s="322">
        <v>1</v>
      </c>
      <c r="D16" s="322">
        <v>1</v>
      </c>
      <c r="E16" s="322">
        <v>3</v>
      </c>
      <c r="F16" s="322"/>
      <c r="G16" s="322"/>
      <c r="H16" s="322"/>
      <c r="I16" s="116"/>
      <c r="J16" s="116"/>
      <c r="K16" s="352"/>
      <c r="L16" s="352"/>
    </row>
    <row r="17" spans="1:12" ht="15.75" hidden="1" x14ac:dyDescent="0.25">
      <c r="A17" s="289">
        <v>10</v>
      </c>
      <c r="B17" s="321" t="s">
        <v>369</v>
      </c>
      <c r="C17" s="322">
        <v>1</v>
      </c>
      <c r="D17" s="322">
        <v>5</v>
      </c>
      <c r="E17" s="322"/>
      <c r="F17" s="322"/>
      <c r="G17" s="322"/>
      <c r="H17" s="322"/>
      <c r="I17" s="116"/>
      <c r="J17" s="116"/>
      <c r="K17" s="352"/>
      <c r="L17" s="352"/>
    </row>
    <row r="18" spans="1:12" ht="15.75" hidden="1" x14ac:dyDescent="0.25">
      <c r="A18" s="289">
        <v>11</v>
      </c>
      <c r="B18" s="321" t="s">
        <v>388</v>
      </c>
      <c r="C18" s="322">
        <v>4</v>
      </c>
      <c r="D18" s="322">
        <v>10</v>
      </c>
      <c r="E18" s="322">
        <v>10</v>
      </c>
      <c r="F18" s="322"/>
      <c r="G18" s="322"/>
      <c r="H18" s="322"/>
      <c r="I18" s="116"/>
      <c r="J18" s="116"/>
      <c r="K18" s="352"/>
      <c r="L18" s="352"/>
    </row>
    <row r="19" spans="1:12" ht="15.75" hidden="1" x14ac:dyDescent="0.25">
      <c r="A19" s="289">
        <v>12</v>
      </c>
      <c r="B19" s="321" t="s">
        <v>398</v>
      </c>
      <c r="C19" s="322"/>
      <c r="D19" s="322"/>
      <c r="E19" s="322"/>
      <c r="F19" s="322"/>
      <c r="G19" s="322"/>
      <c r="H19" s="322"/>
      <c r="I19" s="116"/>
      <c r="J19" s="116"/>
      <c r="K19" s="352"/>
      <c r="L19" s="352"/>
    </row>
    <row r="20" spans="1:12" ht="15.75" hidden="1" x14ac:dyDescent="0.25">
      <c r="A20" s="289">
        <v>13</v>
      </c>
      <c r="B20" s="321" t="s">
        <v>405</v>
      </c>
      <c r="C20" s="322">
        <v>2</v>
      </c>
      <c r="D20" s="322">
        <v>10</v>
      </c>
      <c r="E20" s="322"/>
      <c r="F20" s="322"/>
      <c r="G20" s="322">
        <v>18</v>
      </c>
      <c r="H20" s="322">
        <v>145</v>
      </c>
      <c r="I20" s="116"/>
      <c r="J20" s="116"/>
      <c r="K20" s="352"/>
      <c r="L20" s="352"/>
    </row>
    <row r="21" spans="1:12" ht="15.75" hidden="1" x14ac:dyDescent="0.25">
      <c r="A21" s="289">
        <v>14</v>
      </c>
      <c r="B21" s="321" t="s">
        <v>419</v>
      </c>
      <c r="C21" s="322"/>
      <c r="D21" s="322">
        <v>4</v>
      </c>
      <c r="E21" s="322"/>
      <c r="F21" s="322"/>
      <c r="G21" s="322"/>
      <c r="H21" s="322"/>
      <c r="I21" s="116"/>
      <c r="J21" s="116"/>
      <c r="K21" s="352"/>
      <c r="L21" s="352"/>
    </row>
    <row r="22" spans="1:12" ht="15.75" hidden="1" x14ac:dyDescent="0.25">
      <c r="A22" s="289">
        <v>15</v>
      </c>
      <c r="B22" s="321" t="s">
        <v>427</v>
      </c>
      <c r="C22" s="322"/>
      <c r="D22" s="322">
        <v>1</v>
      </c>
      <c r="E22" s="322"/>
      <c r="F22" s="322"/>
      <c r="G22" s="322">
        <v>4</v>
      </c>
      <c r="H22" s="322">
        <v>23</v>
      </c>
      <c r="I22" s="116"/>
      <c r="J22" s="116"/>
      <c r="K22" s="352"/>
      <c r="L22" s="352"/>
    </row>
    <row r="23" spans="1:12" ht="15.75" hidden="1" x14ac:dyDescent="0.25">
      <c r="A23" s="289">
        <v>16</v>
      </c>
      <c r="B23" s="321" t="s">
        <v>432</v>
      </c>
      <c r="C23" s="322"/>
      <c r="D23" s="322">
        <v>1</v>
      </c>
      <c r="E23" s="322">
        <v>3</v>
      </c>
      <c r="F23" s="322"/>
      <c r="G23" s="322"/>
      <c r="H23" s="322"/>
      <c r="I23" s="116"/>
      <c r="J23" s="116"/>
      <c r="K23" s="352"/>
      <c r="L23" s="352"/>
    </row>
    <row r="24" spans="1:12" ht="15.75" hidden="1" x14ac:dyDescent="0.25">
      <c r="A24" s="141">
        <v>17</v>
      </c>
      <c r="B24" s="323" t="s">
        <v>437</v>
      </c>
      <c r="C24" s="306">
        <v>2</v>
      </c>
      <c r="D24" s="306">
        <v>5</v>
      </c>
      <c r="E24" s="306"/>
      <c r="F24" s="306"/>
      <c r="G24" s="306"/>
      <c r="H24" s="306"/>
      <c r="I24" s="116"/>
      <c r="J24" s="116"/>
      <c r="K24" s="352"/>
      <c r="L24" s="352"/>
    </row>
    <row r="25" spans="1:12" ht="15.75" hidden="1" x14ac:dyDescent="0.25">
      <c r="A25" s="354">
        <v>18</v>
      </c>
      <c r="B25" s="325" t="s">
        <v>438</v>
      </c>
      <c r="C25" s="326"/>
      <c r="D25" s="326">
        <v>5</v>
      </c>
      <c r="E25" s="326"/>
      <c r="F25" s="326"/>
      <c r="G25" s="326"/>
      <c r="H25" s="326"/>
      <c r="I25" s="116"/>
      <c r="J25" s="116"/>
      <c r="K25" s="352"/>
      <c r="L25" s="352"/>
    </row>
    <row r="26" spans="1:12" ht="15.75" x14ac:dyDescent="0.25">
      <c r="A26" s="329" t="s">
        <v>442</v>
      </c>
      <c r="B26" s="328" t="s">
        <v>443</v>
      </c>
      <c r="C26" s="329">
        <f>SUM(C27:C37)</f>
        <v>7</v>
      </c>
      <c r="D26" s="329">
        <f>SUM(D27:D37)</f>
        <v>70</v>
      </c>
      <c r="E26" s="329"/>
      <c r="F26" s="329"/>
      <c r="G26" s="329"/>
      <c r="H26" s="329">
        <f>SUM(H27:H37)</f>
        <v>0</v>
      </c>
      <c r="I26" s="329"/>
      <c r="J26" s="329"/>
      <c r="K26" s="352"/>
      <c r="L26" s="352"/>
    </row>
    <row r="27" spans="1:12" ht="15.75" hidden="1" x14ac:dyDescent="0.25">
      <c r="A27" s="141">
        <v>1</v>
      </c>
      <c r="B27" s="288" t="s">
        <v>444</v>
      </c>
      <c r="C27" s="116"/>
      <c r="D27" s="141">
        <v>2</v>
      </c>
      <c r="E27" s="116"/>
      <c r="F27" s="116"/>
      <c r="G27" s="116"/>
      <c r="H27" s="116"/>
      <c r="I27" s="116"/>
      <c r="J27" s="116"/>
      <c r="K27" s="352"/>
      <c r="L27" s="352"/>
    </row>
    <row r="28" spans="1:12" ht="15.75" hidden="1" x14ac:dyDescent="0.25">
      <c r="A28" s="141">
        <v>2</v>
      </c>
      <c r="B28" s="288" t="s">
        <v>445</v>
      </c>
      <c r="C28" s="116"/>
      <c r="D28" s="141"/>
      <c r="E28" s="116"/>
      <c r="F28" s="116"/>
      <c r="G28" s="116"/>
      <c r="H28" s="116"/>
      <c r="I28" s="116"/>
      <c r="J28" s="116"/>
      <c r="K28" s="352"/>
      <c r="L28" s="352"/>
    </row>
    <row r="29" spans="1:12" ht="15.75" hidden="1" x14ac:dyDescent="0.25">
      <c r="A29" s="141">
        <v>3</v>
      </c>
      <c r="B29" s="288" t="s">
        <v>446</v>
      </c>
      <c r="C29" s="116"/>
      <c r="D29" s="141"/>
      <c r="E29" s="116"/>
      <c r="F29" s="116"/>
      <c r="G29" s="116"/>
      <c r="H29" s="116"/>
      <c r="I29" s="116"/>
      <c r="J29" s="116"/>
      <c r="K29" s="352"/>
      <c r="L29" s="352"/>
    </row>
    <row r="30" spans="1:12" ht="15.75" hidden="1" x14ac:dyDescent="0.25">
      <c r="A30" s="141">
        <v>4</v>
      </c>
      <c r="B30" s="288" t="s">
        <v>447</v>
      </c>
      <c r="C30" s="116"/>
      <c r="D30" s="141">
        <v>6</v>
      </c>
      <c r="E30" s="116"/>
      <c r="F30" s="116"/>
      <c r="G30" s="116"/>
      <c r="H30" s="116"/>
      <c r="I30" s="116"/>
      <c r="J30" s="116"/>
      <c r="K30" s="352"/>
      <c r="L30" s="352"/>
    </row>
    <row r="31" spans="1:12" ht="15.75" hidden="1" x14ac:dyDescent="0.25">
      <c r="A31" s="141">
        <v>5</v>
      </c>
      <c r="B31" s="288" t="s">
        <v>448</v>
      </c>
      <c r="C31" s="116"/>
      <c r="D31" s="141">
        <v>3</v>
      </c>
      <c r="E31" s="116"/>
      <c r="F31" s="116"/>
      <c r="G31" s="116"/>
      <c r="H31" s="116"/>
      <c r="I31" s="116"/>
      <c r="J31" s="116"/>
      <c r="K31" s="352"/>
      <c r="L31" s="352"/>
    </row>
    <row r="32" spans="1:12" ht="15.75" hidden="1" x14ac:dyDescent="0.25">
      <c r="A32" s="141">
        <v>6</v>
      </c>
      <c r="B32" s="288" t="s">
        <v>449</v>
      </c>
      <c r="C32" s="116"/>
      <c r="D32" s="141"/>
      <c r="E32" s="116"/>
      <c r="F32" s="116"/>
      <c r="G32" s="116"/>
      <c r="H32" s="116"/>
      <c r="I32" s="116"/>
      <c r="J32" s="116"/>
      <c r="K32" s="352"/>
      <c r="L32" s="352"/>
    </row>
    <row r="33" spans="1:12" ht="15.75" hidden="1" x14ac:dyDescent="0.25">
      <c r="A33" s="141">
        <v>7</v>
      </c>
      <c r="B33" s="288" t="s">
        <v>450</v>
      </c>
      <c r="C33" s="141">
        <v>3</v>
      </c>
      <c r="D33" s="141">
        <v>14</v>
      </c>
      <c r="E33" s="116"/>
      <c r="F33" s="116"/>
      <c r="G33" s="116"/>
      <c r="H33" s="116"/>
      <c r="I33" s="116"/>
      <c r="J33" s="116"/>
      <c r="K33" s="352"/>
      <c r="L33" s="352"/>
    </row>
    <row r="34" spans="1:12" ht="15.75" hidden="1" x14ac:dyDescent="0.25">
      <c r="A34" s="141">
        <v>8</v>
      </c>
      <c r="B34" s="288" t="s">
        <v>451</v>
      </c>
      <c r="C34" s="141"/>
      <c r="D34" s="141"/>
      <c r="E34" s="116"/>
      <c r="F34" s="116"/>
      <c r="G34" s="116"/>
      <c r="H34" s="116"/>
      <c r="I34" s="116"/>
      <c r="J34" s="116"/>
      <c r="K34" s="352"/>
      <c r="L34" s="352"/>
    </row>
    <row r="35" spans="1:12" ht="15.75" hidden="1" x14ac:dyDescent="0.25">
      <c r="A35" s="141">
        <v>9</v>
      </c>
      <c r="B35" s="288" t="s">
        <v>452</v>
      </c>
      <c r="C35" s="141"/>
      <c r="D35" s="141">
        <v>2</v>
      </c>
      <c r="E35" s="116"/>
      <c r="F35" s="116"/>
      <c r="G35" s="116"/>
      <c r="H35" s="116"/>
      <c r="I35" s="116"/>
      <c r="J35" s="116"/>
      <c r="K35" s="352"/>
      <c r="L35" s="352"/>
    </row>
    <row r="36" spans="1:12" ht="15.75" hidden="1" x14ac:dyDescent="0.25">
      <c r="A36" s="141">
        <v>10</v>
      </c>
      <c r="B36" s="288" t="s">
        <v>453</v>
      </c>
      <c r="C36" s="141"/>
      <c r="D36" s="141">
        <v>7</v>
      </c>
      <c r="E36" s="116"/>
      <c r="F36" s="116"/>
      <c r="G36" s="116"/>
      <c r="H36" s="116"/>
      <c r="I36" s="116"/>
      <c r="J36" s="116"/>
      <c r="K36" s="352"/>
      <c r="L36" s="352"/>
    </row>
    <row r="37" spans="1:12" ht="15.75" hidden="1" x14ac:dyDescent="0.25">
      <c r="A37" s="141">
        <v>11</v>
      </c>
      <c r="B37" s="288" t="s">
        <v>454</v>
      </c>
      <c r="C37" s="141">
        <v>4</v>
      </c>
      <c r="D37" s="141">
        <v>36</v>
      </c>
      <c r="E37" s="116"/>
      <c r="F37" s="116"/>
      <c r="G37" s="116"/>
      <c r="H37" s="116"/>
      <c r="I37" s="116"/>
      <c r="J37" s="116"/>
      <c r="K37" s="352"/>
      <c r="L37" s="352"/>
    </row>
    <row r="38" spans="1:12" ht="15.75" x14ac:dyDescent="0.25">
      <c r="A38" s="329" t="s">
        <v>455</v>
      </c>
      <c r="B38" s="330" t="s">
        <v>3555</v>
      </c>
      <c r="C38" s="331">
        <v>15</v>
      </c>
      <c r="D38" s="331">
        <v>15</v>
      </c>
      <c r="E38" s="331"/>
      <c r="F38" s="331"/>
      <c r="G38" s="331"/>
      <c r="H38" s="331"/>
      <c r="I38" s="116"/>
      <c r="J38" s="116"/>
      <c r="K38" s="352"/>
      <c r="L38" s="352"/>
    </row>
    <row r="39" spans="1:12" ht="15.75" hidden="1" x14ac:dyDescent="0.25">
      <c r="A39" s="141">
        <v>1</v>
      </c>
      <c r="B39" s="201" t="s">
        <v>1924</v>
      </c>
      <c r="C39" s="116"/>
      <c r="D39" s="116"/>
      <c r="E39" s="116"/>
      <c r="F39" s="116"/>
      <c r="G39" s="116"/>
      <c r="H39" s="116"/>
      <c r="I39" s="116"/>
      <c r="J39" s="116"/>
      <c r="K39" s="352"/>
      <c r="L39" s="352"/>
    </row>
    <row r="40" spans="1:12" ht="15.75" hidden="1" x14ac:dyDescent="0.25">
      <c r="A40" s="141">
        <v>2</v>
      </c>
      <c r="B40" s="201" t="s">
        <v>1403</v>
      </c>
      <c r="C40" s="116"/>
      <c r="D40" s="116"/>
      <c r="E40" s="116"/>
      <c r="F40" s="116"/>
      <c r="G40" s="116"/>
      <c r="H40" s="116"/>
      <c r="I40" s="116"/>
      <c r="J40" s="116"/>
      <c r="K40" s="352"/>
      <c r="L40" s="352"/>
    </row>
    <row r="41" spans="1:12" ht="15.75" hidden="1" x14ac:dyDescent="0.25">
      <c r="A41" s="141">
        <v>3</v>
      </c>
      <c r="B41" s="201" t="s">
        <v>1405</v>
      </c>
      <c r="C41" s="116"/>
      <c r="D41" s="116"/>
      <c r="E41" s="116"/>
      <c r="F41" s="116"/>
      <c r="G41" s="116"/>
      <c r="H41" s="116"/>
      <c r="I41" s="116"/>
      <c r="J41" s="116"/>
      <c r="K41" s="352"/>
      <c r="L41" s="352"/>
    </row>
    <row r="42" spans="1:12" ht="15.75" hidden="1" x14ac:dyDescent="0.25">
      <c r="A42" s="141">
        <v>4</v>
      </c>
      <c r="B42" s="205" t="s">
        <v>1407</v>
      </c>
      <c r="C42" s="116"/>
      <c r="D42" s="116"/>
      <c r="E42" s="116"/>
      <c r="F42" s="116"/>
      <c r="G42" s="116"/>
      <c r="H42" s="116"/>
      <c r="I42" s="116"/>
      <c r="J42" s="116"/>
      <c r="K42" s="352"/>
      <c r="L42" s="352"/>
    </row>
    <row r="43" spans="1:12" ht="15.75" hidden="1" x14ac:dyDescent="0.25">
      <c r="A43" s="141">
        <v>5</v>
      </c>
      <c r="B43" s="205" t="s">
        <v>1925</v>
      </c>
      <c r="C43" s="116"/>
      <c r="D43" s="116"/>
      <c r="E43" s="116"/>
      <c r="F43" s="116"/>
      <c r="G43" s="116"/>
      <c r="H43" s="116"/>
      <c r="I43" s="116"/>
      <c r="J43" s="116"/>
      <c r="K43" s="352"/>
      <c r="L43" s="352"/>
    </row>
    <row r="44" spans="1:12" ht="15.75" hidden="1" x14ac:dyDescent="0.25">
      <c r="A44" s="141">
        <v>6</v>
      </c>
      <c r="B44" s="205" t="s">
        <v>1411</v>
      </c>
      <c r="C44" s="116"/>
      <c r="D44" s="116"/>
      <c r="E44" s="116"/>
      <c r="F44" s="116"/>
      <c r="G44" s="116"/>
      <c r="H44" s="116"/>
      <c r="I44" s="116"/>
      <c r="J44" s="116"/>
      <c r="K44" s="352"/>
      <c r="L44" s="352"/>
    </row>
    <row r="45" spans="1:12" ht="15.75" hidden="1" x14ac:dyDescent="0.25">
      <c r="A45" s="141">
        <v>7</v>
      </c>
      <c r="B45" s="205" t="s">
        <v>1413</v>
      </c>
      <c r="C45" s="116"/>
      <c r="D45" s="116"/>
      <c r="E45" s="116"/>
      <c r="F45" s="116"/>
      <c r="G45" s="116"/>
      <c r="H45" s="116"/>
      <c r="I45" s="116"/>
      <c r="J45" s="116"/>
      <c r="K45" s="352"/>
      <c r="L45" s="352"/>
    </row>
    <row r="46" spans="1:12" ht="15.75" hidden="1" x14ac:dyDescent="0.25">
      <c r="A46" s="141">
        <v>8</v>
      </c>
      <c r="B46" s="205" t="s">
        <v>1926</v>
      </c>
      <c r="C46" s="116"/>
      <c r="D46" s="116"/>
      <c r="E46" s="116"/>
      <c r="F46" s="116"/>
      <c r="G46" s="116"/>
      <c r="H46" s="116"/>
      <c r="I46" s="116"/>
      <c r="J46" s="116"/>
      <c r="K46" s="352"/>
      <c r="L46" s="352"/>
    </row>
    <row r="47" spans="1:12" ht="15.75" hidden="1" x14ac:dyDescent="0.25">
      <c r="A47" s="141">
        <v>9</v>
      </c>
      <c r="B47" s="205" t="s">
        <v>467</v>
      </c>
      <c r="C47" s="116"/>
      <c r="D47" s="116"/>
      <c r="E47" s="116"/>
      <c r="F47" s="116"/>
      <c r="G47" s="116"/>
      <c r="H47" s="116"/>
      <c r="I47" s="116"/>
      <c r="J47" s="116"/>
      <c r="K47" s="352"/>
      <c r="L47" s="352"/>
    </row>
    <row r="48" spans="1:12" ht="15.75" hidden="1" x14ac:dyDescent="0.25">
      <c r="A48" s="141">
        <v>10</v>
      </c>
      <c r="B48" s="205" t="s">
        <v>1927</v>
      </c>
      <c r="C48" s="116"/>
      <c r="D48" s="116"/>
      <c r="E48" s="116"/>
      <c r="F48" s="116"/>
      <c r="G48" s="116"/>
      <c r="H48" s="116"/>
      <c r="I48" s="116"/>
      <c r="J48" s="116"/>
      <c r="K48" s="352"/>
      <c r="L48" s="352"/>
    </row>
    <row r="49" spans="1:12" ht="15.75" hidden="1" x14ac:dyDescent="0.25">
      <c r="A49" s="141">
        <v>11</v>
      </c>
      <c r="B49" s="205" t="s">
        <v>1928</v>
      </c>
      <c r="C49" s="116"/>
      <c r="D49" s="116"/>
      <c r="E49" s="116"/>
      <c r="F49" s="116"/>
      <c r="G49" s="116"/>
      <c r="H49" s="116"/>
      <c r="I49" s="116"/>
      <c r="J49" s="116"/>
      <c r="K49" s="352"/>
      <c r="L49" s="352"/>
    </row>
    <row r="50" spans="1:12" ht="15.75" hidden="1" x14ac:dyDescent="0.25">
      <c r="A50" s="141">
        <v>12</v>
      </c>
      <c r="B50" s="205" t="s">
        <v>1423</v>
      </c>
      <c r="C50" s="116"/>
      <c r="D50" s="116"/>
      <c r="E50" s="116"/>
      <c r="F50" s="116"/>
      <c r="G50" s="116"/>
      <c r="H50" s="116"/>
      <c r="I50" s="116"/>
      <c r="J50" s="116"/>
      <c r="K50" s="352"/>
      <c r="L50" s="352"/>
    </row>
    <row r="51" spans="1:12" ht="15.75" hidden="1" x14ac:dyDescent="0.25">
      <c r="A51" s="141">
        <v>13</v>
      </c>
      <c r="B51" s="205" t="s">
        <v>1929</v>
      </c>
      <c r="C51" s="116">
        <v>15</v>
      </c>
      <c r="D51" s="116">
        <v>15</v>
      </c>
      <c r="E51" s="116"/>
      <c r="F51" s="116"/>
      <c r="G51" s="116"/>
      <c r="H51" s="116"/>
      <c r="I51" s="116"/>
      <c r="J51" s="116"/>
      <c r="K51" s="352"/>
      <c r="L51" s="352"/>
    </row>
    <row r="52" spans="1:12" ht="15.75" x14ac:dyDescent="0.25">
      <c r="A52" s="329" t="s">
        <v>472</v>
      </c>
      <c r="B52" s="328" t="s">
        <v>473</v>
      </c>
      <c r="C52" s="329">
        <f>SUM(C53:C83)</f>
        <v>7</v>
      </c>
      <c r="D52" s="329">
        <f>SUM(D53:D83)</f>
        <v>238</v>
      </c>
      <c r="E52" s="329">
        <f>SUM(E53:E83)</f>
        <v>8</v>
      </c>
      <c r="F52" s="329"/>
      <c r="G52" s="329"/>
      <c r="H52" s="329"/>
      <c r="I52" s="116"/>
      <c r="J52" s="116"/>
      <c r="K52" s="352"/>
      <c r="L52" s="352"/>
    </row>
    <row r="53" spans="1:12" ht="15.75" hidden="1" x14ac:dyDescent="0.25">
      <c r="A53" s="141">
        <v>1</v>
      </c>
      <c r="B53" s="205" t="s">
        <v>590</v>
      </c>
      <c r="C53" s="116"/>
      <c r="D53" s="141">
        <v>9</v>
      </c>
      <c r="E53" s="116"/>
      <c r="F53" s="116"/>
      <c r="G53" s="116"/>
      <c r="H53" s="116"/>
      <c r="I53" s="116"/>
      <c r="J53" s="116"/>
      <c r="K53" s="352"/>
      <c r="L53" s="352"/>
    </row>
    <row r="54" spans="1:12" ht="15.75" hidden="1" x14ac:dyDescent="0.25">
      <c r="A54" s="141">
        <v>2</v>
      </c>
      <c r="B54" s="205" t="s">
        <v>1562</v>
      </c>
      <c r="C54" s="116"/>
      <c r="D54" s="141">
        <v>5</v>
      </c>
      <c r="E54" s="116"/>
      <c r="F54" s="116"/>
      <c r="G54" s="116"/>
      <c r="H54" s="116"/>
      <c r="I54" s="116"/>
      <c r="J54" s="116"/>
      <c r="K54" s="352"/>
      <c r="L54" s="352"/>
    </row>
    <row r="55" spans="1:12" ht="15.75" hidden="1" x14ac:dyDescent="0.25">
      <c r="A55" s="141">
        <v>3</v>
      </c>
      <c r="B55" s="205" t="s">
        <v>474</v>
      </c>
      <c r="C55" s="116"/>
      <c r="D55" s="141">
        <v>6</v>
      </c>
      <c r="E55" s="116"/>
      <c r="F55" s="116"/>
      <c r="G55" s="116"/>
      <c r="H55" s="116"/>
      <c r="I55" s="116"/>
      <c r="J55" s="116"/>
      <c r="K55" s="352"/>
      <c r="L55" s="352"/>
    </row>
    <row r="56" spans="1:12" ht="15.75" hidden="1" x14ac:dyDescent="0.25">
      <c r="A56" s="141">
        <v>4</v>
      </c>
      <c r="B56" s="205" t="s">
        <v>493</v>
      </c>
      <c r="C56" s="116"/>
      <c r="D56" s="141">
        <v>8</v>
      </c>
      <c r="E56" s="116"/>
      <c r="F56" s="116"/>
      <c r="G56" s="116"/>
      <c r="H56" s="116"/>
      <c r="I56" s="116"/>
      <c r="J56" s="116"/>
      <c r="K56" s="352"/>
      <c r="L56" s="352"/>
    </row>
    <row r="57" spans="1:12" ht="15.75" hidden="1" x14ac:dyDescent="0.25">
      <c r="A57" s="141">
        <v>5</v>
      </c>
      <c r="B57" s="205" t="s">
        <v>501</v>
      </c>
      <c r="C57" s="116"/>
      <c r="D57" s="141">
        <v>6</v>
      </c>
      <c r="E57" s="116"/>
      <c r="F57" s="116"/>
      <c r="G57" s="116"/>
      <c r="H57" s="116"/>
      <c r="I57" s="116"/>
      <c r="J57" s="116"/>
      <c r="K57" s="352"/>
      <c r="L57" s="352"/>
    </row>
    <row r="58" spans="1:12" ht="15.75" hidden="1" x14ac:dyDescent="0.25">
      <c r="A58" s="141">
        <v>6</v>
      </c>
      <c r="B58" s="205" t="s">
        <v>503</v>
      </c>
      <c r="C58" s="116"/>
      <c r="D58" s="141">
        <v>4</v>
      </c>
      <c r="E58" s="116"/>
      <c r="F58" s="116"/>
      <c r="G58" s="116"/>
      <c r="H58" s="116"/>
      <c r="I58" s="116"/>
      <c r="J58" s="116"/>
      <c r="K58" s="352"/>
      <c r="L58" s="352"/>
    </row>
    <row r="59" spans="1:12" ht="15.75" hidden="1" x14ac:dyDescent="0.25">
      <c r="A59" s="141">
        <v>7</v>
      </c>
      <c r="B59" s="205" t="s">
        <v>514</v>
      </c>
      <c r="C59" s="116"/>
      <c r="D59" s="141">
        <v>6</v>
      </c>
      <c r="E59" s="116"/>
      <c r="F59" s="116"/>
      <c r="G59" s="116"/>
      <c r="H59" s="116"/>
      <c r="I59" s="116"/>
      <c r="J59" s="116"/>
      <c r="K59" s="352"/>
      <c r="L59" s="352"/>
    </row>
    <row r="60" spans="1:12" ht="15.75" hidden="1" x14ac:dyDescent="0.25">
      <c r="A60" s="141">
        <v>8</v>
      </c>
      <c r="B60" s="205" t="s">
        <v>518</v>
      </c>
      <c r="C60" s="116"/>
      <c r="D60" s="141">
        <v>0</v>
      </c>
      <c r="E60" s="116"/>
      <c r="F60" s="116"/>
      <c r="G60" s="116"/>
      <c r="H60" s="116"/>
      <c r="I60" s="116"/>
      <c r="J60" s="116"/>
      <c r="K60" s="352"/>
      <c r="L60" s="352"/>
    </row>
    <row r="61" spans="1:12" ht="15.75" hidden="1" x14ac:dyDescent="0.25">
      <c r="A61" s="141">
        <v>9</v>
      </c>
      <c r="B61" s="205" t="s">
        <v>523</v>
      </c>
      <c r="C61" s="116"/>
      <c r="D61" s="141">
        <v>7</v>
      </c>
      <c r="E61" s="116"/>
      <c r="F61" s="116"/>
      <c r="G61" s="116"/>
      <c r="H61" s="116"/>
      <c r="I61" s="116"/>
      <c r="J61" s="116"/>
      <c r="K61" s="352"/>
      <c r="L61" s="352"/>
    </row>
    <row r="62" spans="1:12" ht="15.75" hidden="1" x14ac:dyDescent="0.25">
      <c r="A62" s="141">
        <v>10</v>
      </c>
      <c r="B62" s="205" t="s">
        <v>526</v>
      </c>
      <c r="C62" s="116"/>
      <c r="D62" s="141">
        <v>6</v>
      </c>
      <c r="E62" s="116"/>
      <c r="F62" s="116"/>
      <c r="G62" s="116"/>
      <c r="H62" s="116"/>
      <c r="I62" s="116"/>
      <c r="J62" s="116"/>
      <c r="K62" s="352"/>
      <c r="L62" s="352"/>
    </row>
    <row r="63" spans="1:12" ht="15.75" hidden="1" x14ac:dyDescent="0.25">
      <c r="A63" s="141">
        <v>11</v>
      </c>
      <c r="B63" s="205" t="s">
        <v>527</v>
      </c>
      <c r="C63" s="116"/>
      <c r="D63" s="141">
        <v>9</v>
      </c>
      <c r="E63" s="116"/>
      <c r="F63" s="116"/>
      <c r="G63" s="116"/>
      <c r="H63" s="116"/>
      <c r="I63" s="116"/>
      <c r="J63" s="116"/>
      <c r="K63" s="352"/>
      <c r="L63" s="352"/>
    </row>
    <row r="64" spans="1:12" ht="15.75" hidden="1" x14ac:dyDescent="0.25">
      <c r="A64" s="141">
        <v>12</v>
      </c>
      <c r="B64" s="205" t="s">
        <v>534</v>
      </c>
      <c r="C64" s="116"/>
      <c r="D64" s="141">
        <v>10</v>
      </c>
      <c r="E64" s="116"/>
      <c r="F64" s="116"/>
      <c r="G64" s="116"/>
      <c r="H64" s="116"/>
      <c r="I64" s="116"/>
      <c r="J64" s="116"/>
      <c r="K64" s="352"/>
      <c r="L64" s="352"/>
    </row>
    <row r="65" spans="1:12" ht="15.75" hidden="1" x14ac:dyDescent="0.25">
      <c r="A65" s="141">
        <v>13</v>
      </c>
      <c r="B65" s="205" t="s">
        <v>537</v>
      </c>
      <c r="C65" s="116"/>
      <c r="D65" s="141">
        <v>11</v>
      </c>
      <c r="E65" s="116"/>
      <c r="F65" s="116"/>
      <c r="G65" s="116"/>
      <c r="H65" s="116"/>
      <c r="I65" s="116"/>
      <c r="J65" s="116"/>
      <c r="K65" s="352"/>
      <c r="L65" s="352"/>
    </row>
    <row r="66" spans="1:12" ht="15.75" hidden="1" x14ac:dyDescent="0.25">
      <c r="A66" s="141">
        <v>14</v>
      </c>
      <c r="B66" s="205" t="s">
        <v>542</v>
      </c>
      <c r="C66" s="116"/>
      <c r="D66" s="141">
        <v>12</v>
      </c>
      <c r="E66" s="116"/>
      <c r="F66" s="116"/>
      <c r="G66" s="116"/>
      <c r="H66" s="116"/>
      <c r="I66" s="116"/>
      <c r="J66" s="116"/>
      <c r="K66" s="352"/>
      <c r="L66" s="352"/>
    </row>
    <row r="67" spans="1:12" ht="15.75" hidden="1" x14ac:dyDescent="0.25">
      <c r="A67" s="141">
        <v>15</v>
      </c>
      <c r="B67" s="205" t="s">
        <v>556</v>
      </c>
      <c r="C67" s="116"/>
      <c r="D67" s="141">
        <v>6</v>
      </c>
      <c r="E67" s="116"/>
      <c r="F67" s="116"/>
      <c r="G67" s="116"/>
      <c r="H67" s="116"/>
      <c r="I67" s="116"/>
      <c r="J67" s="116"/>
      <c r="K67" s="352"/>
      <c r="L67" s="352"/>
    </row>
    <row r="68" spans="1:12" ht="15.75" hidden="1" x14ac:dyDescent="0.25">
      <c r="A68" s="141">
        <v>16</v>
      </c>
      <c r="B68" s="205" t="s">
        <v>1930</v>
      </c>
      <c r="C68" s="116"/>
      <c r="D68" s="141">
        <v>5</v>
      </c>
      <c r="E68" s="116"/>
      <c r="F68" s="116"/>
      <c r="G68" s="116"/>
      <c r="H68" s="116"/>
      <c r="I68" s="116"/>
      <c r="J68" s="116"/>
      <c r="K68" s="352"/>
      <c r="L68" s="352"/>
    </row>
    <row r="69" spans="1:12" ht="15.75" hidden="1" x14ac:dyDescent="0.25">
      <c r="A69" s="141">
        <v>17</v>
      </c>
      <c r="B69" s="205" t="s">
        <v>559</v>
      </c>
      <c r="C69" s="116"/>
      <c r="D69" s="141">
        <v>7</v>
      </c>
      <c r="E69" s="116"/>
      <c r="F69" s="116"/>
      <c r="G69" s="116"/>
      <c r="H69" s="116"/>
      <c r="I69" s="116"/>
      <c r="J69" s="116"/>
      <c r="K69" s="352"/>
      <c r="L69" s="352"/>
    </row>
    <row r="70" spans="1:12" ht="15.75" hidden="1" x14ac:dyDescent="0.25">
      <c r="A70" s="141">
        <v>18</v>
      </c>
      <c r="B70" s="205" t="s">
        <v>561</v>
      </c>
      <c r="C70" s="116"/>
      <c r="D70" s="141">
        <v>10</v>
      </c>
      <c r="E70" s="116"/>
      <c r="F70" s="116"/>
      <c r="G70" s="116"/>
      <c r="H70" s="116"/>
      <c r="I70" s="116"/>
      <c r="J70" s="116"/>
      <c r="K70" s="352"/>
      <c r="L70" s="352"/>
    </row>
    <row r="71" spans="1:12" ht="15.75" hidden="1" x14ac:dyDescent="0.25">
      <c r="A71" s="141">
        <v>19</v>
      </c>
      <c r="B71" s="205" t="s">
        <v>563</v>
      </c>
      <c r="C71" s="116"/>
      <c r="D71" s="141">
        <v>12</v>
      </c>
      <c r="E71" s="116"/>
      <c r="F71" s="116"/>
      <c r="G71" s="116"/>
      <c r="H71" s="116"/>
      <c r="I71" s="116"/>
      <c r="J71" s="116"/>
      <c r="K71" s="352"/>
      <c r="L71" s="352"/>
    </row>
    <row r="72" spans="1:12" ht="15.75" hidden="1" x14ac:dyDescent="0.25">
      <c r="A72" s="141">
        <v>20</v>
      </c>
      <c r="B72" s="205" t="s">
        <v>570</v>
      </c>
      <c r="C72" s="116"/>
      <c r="D72" s="141">
        <v>22</v>
      </c>
      <c r="E72" s="116"/>
      <c r="F72" s="116"/>
      <c r="G72" s="116"/>
      <c r="H72" s="116"/>
      <c r="I72" s="116"/>
      <c r="J72" s="116"/>
      <c r="K72" s="352"/>
      <c r="L72" s="352"/>
    </row>
    <row r="73" spans="1:12" ht="15.75" hidden="1" x14ac:dyDescent="0.25">
      <c r="A73" s="141">
        <v>21</v>
      </c>
      <c r="B73" s="205" t="s">
        <v>575</v>
      </c>
      <c r="C73" s="116"/>
      <c r="D73" s="141">
        <v>11</v>
      </c>
      <c r="E73" s="116"/>
      <c r="F73" s="116"/>
      <c r="G73" s="116"/>
      <c r="H73" s="116"/>
      <c r="I73" s="116"/>
      <c r="J73" s="116"/>
      <c r="K73" s="352"/>
      <c r="L73" s="352"/>
    </row>
    <row r="74" spans="1:12" ht="15.75" hidden="1" x14ac:dyDescent="0.25">
      <c r="A74" s="141">
        <v>22</v>
      </c>
      <c r="B74" s="205" t="s">
        <v>576</v>
      </c>
      <c r="C74" s="116"/>
      <c r="D74" s="141">
        <v>8</v>
      </c>
      <c r="E74" s="116"/>
      <c r="F74" s="116"/>
      <c r="G74" s="116"/>
      <c r="H74" s="116"/>
      <c r="I74" s="116"/>
      <c r="J74" s="116"/>
      <c r="K74" s="352"/>
      <c r="L74" s="352"/>
    </row>
    <row r="75" spans="1:12" ht="15.75" hidden="1" x14ac:dyDescent="0.25">
      <c r="A75" s="141">
        <v>23</v>
      </c>
      <c r="B75" s="205" t="s">
        <v>581</v>
      </c>
      <c r="C75" s="116"/>
      <c r="D75" s="141">
        <v>10</v>
      </c>
      <c r="E75" s="116"/>
      <c r="F75" s="116"/>
      <c r="G75" s="116"/>
      <c r="H75" s="116"/>
      <c r="I75" s="116"/>
      <c r="J75" s="116"/>
      <c r="K75" s="352"/>
      <c r="L75" s="352"/>
    </row>
    <row r="76" spans="1:12" ht="15.75" hidden="1" x14ac:dyDescent="0.25">
      <c r="A76" s="141">
        <v>24</v>
      </c>
      <c r="B76" s="205" t="s">
        <v>582</v>
      </c>
      <c r="C76" s="116"/>
      <c r="D76" s="141">
        <v>14</v>
      </c>
      <c r="E76" s="116"/>
      <c r="F76" s="116"/>
      <c r="G76" s="116"/>
      <c r="H76" s="116"/>
      <c r="I76" s="116"/>
      <c r="J76" s="116"/>
      <c r="K76" s="352"/>
      <c r="L76" s="352"/>
    </row>
    <row r="77" spans="1:12" ht="15.75" hidden="1" x14ac:dyDescent="0.25">
      <c r="A77" s="141">
        <v>25</v>
      </c>
      <c r="B77" s="205" t="s">
        <v>583</v>
      </c>
      <c r="C77" s="116"/>
      <c r="D77" s="141">
        <v>12</v>
      </c>
      <c r="E77" s="116"/>
      <c r="F77" s="116"/>
      <c r="G77" s="116"/>
      <c r="H77" s="116"/>
      <c r="I77" s="116"/>
      <c r="J77" s="116"/>
      <c r="K77" s="352"/>
      <c r="L77" s="352"/>
    </row>
    <row r="78" spans="1:12" ht="15.75" hidden="1" x14ac:dyDescent="0.25">
      <c r="A78" s="141">
        <v>26</v>
      </c>
      <c r="B78" s="205" t="s">
        <v>589</v>
      </c>
      <c r="C78" s="116"/>
      <c r="D78" s="141">
        <v>5</v>
      </c>
      <c r="E78" s="116"/>
      <c r="F78" s="116"/>
      <c r="G78" s="116"/>
      <c r="H78" s="116"/>
      <c r="I78" s="116"/>
      <c r="J78" s="116"/>
      <c r="K78" s="352"/>
      <c r="L78" s="352"/>
    </row>
    <row r="79" spans="1:12" ht="15.75" hidden="1" x14ac:dyDescent="0.25">
      <c r="A79" s="141">
        <v>27</v>
      </c>
      <c r="B79" s="205" t="s">
        <v>593</v>
      </c>
      <c r="C79" s="116"/>
      <c r="D79" s="141">
        <v>5</v>
      </c>
      <c r="E79" s="116"/>
      <c r="F79" s="116"/>
      <c r="G79" s="116"/>
      <c r="H79" s="116"/>
      <c r="I79" s="116"/>
      <c r="J79" s="116"/>
      <c r="K79" s="352"/>
      <c r="L79" s="352"/>
    </row>
    <row r="80" spans="1:12" ht="15.75" hidden="1" x14ac:dyDescent="0.25">
      <c r="A80" s="141">
        <v>28</v>
      </c>
      <c r="B80" s="205" t="s">
        <v>1931</v>
      </c>
      <c r="C80" s="116"/>
      <c r="D80" s="141"/>
      <c r="E80" s="116"/>
      <c r="F80" s="116"/>
      <c r="G80" s="116"/>
      <c r="H80" s="116"/>
      <c r="I80" s="116"/>
      <c r="J80" s="116"/>
      <c r="K80" s="352"/>
      <c r="L80" s="352"/>
    </row>
    <row r="81" spans="1:12" ht="15.75" hidden="1" x14ac:dyDescent="0.25">
      <c r="A81" s="141">
        <v>29</v>
      </c>
      <c r="B81" s="205" t="s">
        <v>1932</v>
      </c>
      <c r="C81" s="116"/>
      <c r="D81" s="141">
        <v>3</v>
      </c>
      <c r="E81" s="116"/>
      <c r="F81" s="116"/>
      <c r="G81" s="116"/>
      <c r="H81" s="116"/>
      <c r="I81" s="116"/>
      <c r="J81" s="116"/>
      <c r="K81" s="352"/>
      <c r="L81" s="352"/>
    </row>
    <row r="82" spans="1:12" ht="15.75" hidden="1" x14ac:dyDescent="0.25">
      <c r="A82" s="141">
        <v>30</v>
      </c>
      <c r="B82" s="205" t="s">
        <v>1933</v>
      </c>
      <c r="C82" s="116">
        <v>2</v>
      </c>
      <c r="D82" s="141">
        <v>5</v>
      </c>
      <c r="E82" s="116">
        <v>3</v>
      </c>
      <c r="F82" s="116"/>
      <c r="G82" s="116"/>
      <c r="H82" s="116"/>
      <c r="I82" s="116"/>
      <c r="J82" s="116"/>
      <c r="K82" s="352"/>
      <c r="L82" s="352"/>
    </row>
    <row r="83" spans="1:12" ht="15.75" hidden="1" x14ac:dyDescent="0.25">
      <c r="A83" s="141">
        <v>31</v>
      </c>
      <c r="B83" s="205" t="s">
        <v>1934</v>
      </c>
      <c r="C83" s="116">
        <v>5</v>
      </c>
      <c r="D83" s="141">
        <v>4</v>
      </c>
      <c r="E83" s="116">
        <v>5</v>
      </c>
      <c r="F83" s="116"/>
      <c r="G83" s="116"/>
      <c r="H83" s="116"/>
      <c r="I83" s="116"/>
      <c r="J83" s="116"/>
      <c r="K83" s="352"/>
      <c r="L83" s="352"/>
    </row>
    <row r="84" spans="1:12" ht="15.75" x14ac:dyDescent="0.25">
      <c r="A84" s="290" t="s">
        <v>595</v>
      </c>
      <c r="B84" s="333" t="s">
        <v>1806</v>
      </c>
      <c r="C84" s="329">
        <v>2</v>
      </c>
      <c r="D84" s="290">
        <v>10</v>
      </c>
      <c r="E84" s="329"/>
      <c r="F84" s="329"/>
      <c r="G84" s="329"/>
      <c r="H84" s="329"/>
      <c r="I84" s="116"/>
      <c r="J84" s="116"/>
      <c r="K84" s="352"/>
      <c r="L84" s="352"/>
    </row>
    <row r="85" spans="1:12" ht="15.75" hidden="1" x14ac:dyDescent="0.25">
      <c r="A85" s="141">
        <v>1</v>
      </c>
      <c r="B85" s="205" t="s">
        <v>1935</v>
      </c>
      <c r="C85" s="116">
        <v>2</v>
      </c>
      <c r="D85" s="141">
        <v>10</v>
      </c>
      <c r="E85" s="116"/>
      <c r="F85" s="116"/>
      <c r="G85" s="116"/>
      <c r="H85" s="116"/>
      <c r="I85" s="116"/>
      <c r="J85" s="116"/>
      <c r="K85" s="352"/>
      <c r="L85" s="352"/>
    </row>
    <row r="86" spans="1:12" ht="15.75" x14ac:dyDescent="0.25">
      <c r="A86" s="104" t="s">
        <v>786</v>
      </c>
      <c r="B86" s="114" t="s">
        <v>596</v>
      </c>
      <c r="C86" s="104">
        <f>SUM(C87:C106)</f>
        <v>7</v>
      </c>
      <c r="D86" s="104">
        <f>SUM(D87:D106)</f>
        <v>109</v>
      </c>
      <c r="E86" s="104"/>
      <c r="F86" s="104">
        <f>SUM(F87:F106)</f>
        <v>2</v>
      </c>
      <c r="G86" s="104"/>
      <c r="H86" s="104"/>
      <c r="I86" s="116"/>
      <c r="J86" s="116"/>
      <c r="K86" s="352"/>
      <c r="L86" s="352"/>
    </row>
    <row r="87" spans="1:12" ht="15.75" hidden="1" x14ac:dyDescent="0.25">
      <c r="A87" s="286">
        <v>1</v>
      </c>
      <c r="B87" s="335" t="s">
        <v>704</v>
      </c>
      <c r="C87" s="289">
        <v>4</v>
      </c>
      <c r="D87" s="289">
        <v>25</v>
      </c>
      <c r="E87" s="286"/>
      <c r="F87" s="286"/>
      <c r="G87" s="286"/>
      <c r="H87" s="286"/>
      <c r="I87" s="116"/>
      <c r="J87" s="116"/>
      <c r="K87" s="352"/>
      <c r="L87" s="352"/>
    </row>
    <row r="88" spans="1:12" ht="15.75" hidden="1" x14ac:dyDescent="0.25">
      <c r="A88" s="286">
        <f>A87+1</f>
        <v>2</v>
      </c>
      <c r="B88" s="335" t="s">
        <v>756</v>
      </c>
      <c r="C88" s="289"/>
      <c r="D88" s="289"/>
      <c r="E88" s="286"/>
      <c r="F88" s="286"/>
      <c r="G88" s="286"/>
      <c r="H88" s="286"/>
      <c r="I88" s="116"/>
      <c r="J88" s="116"/>
      <c r="K88" s="352"/>
      <c r="L88" s="352"/>
    </row>
    <row r="89" spans="1:12" ht="15.75" hidden="1" x14ac:dyDescent="0.25">
      <c r="A89" s="286">
        <f t="shared" ref="A89:A106" si="1">A88+1</f>
        <v>3</v>
      </c>
      <c r="B89" s="335" t="s">
        <v>1936</v>
      </c>
      <c r="C89" s="289"/>
      <c r="D89" s="289">
        <v>1</v>
      </c>
      <c r="E89" s="286"/>
      <c r="F89" s="286"/>
      <c r="G89" s="286"/>
      <c r="H89" s="286"/>
      <c r="I89" s="116"/>
      <c r="J89" s="116"/>
      <c r="K89" s="352"/>
      <c r="L89" s="352"/>
    </row>
    <row r="90" spans="1:12" ht="15.75" hidden="1" x14ac:dyDescent="0.25">
      <c r="A90" s="286">
        <f t="shared" si="1"/>
        <v>4</v>
      </c>
      <c r="B90" s="335" t="s">
        <v>719</v>
      </c>
      <c r="C90" s="289"/>
      <c r="D90" s="289"/>
      <c r="E90" s="286"/>
      <c r="F90" s="286"/>
      <c r="G90" s="286"/>
      <c r="H90" s="286"/>
      <c r="I90" s="116"/>
      <c r="J90" s="116"/>
      <c r="K90" s="352"/>
      <c r="L90" s="352"/>
    </row>
    <row r="91" spans="1:12" ht="15.75" hidden="1" x14ac:dyDescent="0.25">
      <c r="A91" s="286">
        <f t="shared" si="1"/>
        <v>5</v>
      </c>
      <c r="B91" s="335" t="s">
        <v>1937</v>
      </c>
      <c r="C91" s="289">
        <v>1</v>
      </c>
      <c r="D91" s="289">
        <v>4</v>
      </c>
      <c r="E91" s="286"/>
      <c r="F91" s="286"/>
      <c r="G91" s="286"/>
      <c r="H91" s="286"/>
      <c r="I91" s="116"/>
      <c r="J91" s="116"/>
      <c r="K91" s="352"/>
      <c r="L91" s="352"/>
    </row>
    <row r="92" spans="1:12" ht="15.75" hidden="1" x14ac:dyDescent="0.25">
      <c r="A92" s="286">
        <f t="shared" si="1"/>
        <v>6</v>
      </c>
      <c r="B92" s="335" t="s">
        <v>1938</v>
      </c>
      <c r="C92" s="289">
        <v>2</v>
      </c>
      <c r="D92" s="289">
        <v>10</v>
      </c>
      <c r="E92" s="286"/>
      <c r="F92" s="286"/>
      <c r="G92" s="286"/>
      <c r="H92" s="286"/>
      <c r="I92" s="116"/>
      <c r="J92" s="116"/>
      <c r="K92" s="352"/>
      <c r="L92" s="352"/>
    </row>
    <row r="93" spans="1:12" ht="15.75" hidden="1" x14ac:dyDescent="0.25">
      <c r="A93" s="286">
        <f t="shared" si="1"/>
        <v>7</v>
      </c>
      <c r="B93" s="335" t="s">
        <v>748</v>
      </c>
      <c r="C93" s="289"/>
      <c r="D93" s="289"/>
      <c r="E93" s="286"/>
      <c r="F93" s="286"/>
      <c r="G93" s="286"/>
      <c r="H93" s="286"/>
      <c r="I93" s="116"/>
      <c r="J93" s="116"/>
      <c r="K93" s="352"/>
      <c r="L93" s="352"/>
    </row>
    <row r="94" spans="1:12" ht="15.75" hidden="1" x14ac:dyDescent="0.25">
      <c r="A94" s="286">
        <f t="shared" si="1"/>
        <v>8</v>
      </c>
      <c r="B94" s="335" t="s">
        <v>1939</v>
      </c>
      <c r="C94" s="289"/>
      <c r="D94" s="289">
        <v>3</v>
      </c>
      <c r="E94" s="286"/>
      <c r="F94" s="286"/>
      <c r="G94" s="286"/>
      <c r="H94" s="286"/>
      <c r="I94" s="116"/>
      <c r="J94" s="116"/>
      <c r="K94" s="352"/>
      <c r="L94" s="352"/>
    </row>
    <row r="95" spans="1:12" ht="15.75" hidden="1" x14ac:dyDescent="0.25">
      <c r="A95" s="286">
        <f t="shared" si="1"/>
        <v>9</v>
      </c>
      <c r="B95" s="335" t="s">
        <v>735</v>
      </c>
      <c r="C95" s="289"/>
      <c r="D95" s="289"/>
      <c r="E95" s="286"/>
      <c r="F95" s="286"/>
      <c r="G95" s="286"/>
      <c r="H95" s="286"/>
      <c r="I95" s="116"/>
      <c r="J95" s="116"/>
      <c r="K95" s="352"/>
      <c r="L95" s="352"/>
    </row>
    <row r="96" spans="1:12" ht="15.75" hidden="1" x14ac:dyDescent="0.25">
      <c r="A96" s="286">
        <f t="shared" si="1"/>
        <v>10</v>
      </c>
      <c r="B96" s="335" t="s">
        <v>687</v>
      </c>
      <c r="C96" s="289"/>
      <c r="D96" s="289">
        <v>21</v>
      </c>
      <c r="E96" s="286"/>
      <c r="F96" s="286"/>
      <c r="G96" s="286"/>
      <c r="H96" s="286"/>
      <c r="I96" s="116"/>
      <c r="J96" s="116"/>
      <c r="K96" s="352"/>
      <c r="L96" s="352"/>
    </row>
    <row r="97" spans="1:12" ht="15.75" hidden="1" x14ac:dyDescent="0.25">
      <c r="A97" s="286">
        <f t="shared" si="1"/>
        <v>11</v>
      </c>
      <c r="B97" s="335" t="s">
        <v>1940</v>
      </c>
      <c r="C97" s="289"/>
      <c r="D97" s="289"/>
      <c r="E97" s="286"/>
      <c r="F97" s="286">
        <v>2</v>
      </c>
      <c r="G97" s="286"/>
      <c r="H97" s="286"/>
      <c r="I97" s="116"/>
      <c r="J97" s="116"/>
      <c r="K97" s="352"/>
      <c r="L97" s="352"/>
    </row>
    <row r="98" spans="1:12" ht="15.75" hidden="1" x14ac:dyDescent="0.25">
      <c r="A98" s="286">
        <f t="shared" si="1"/>
        <v>12</v>
      </c>
      <c r="B98" s="335" t="s">
        <v>1941</v>
      </c>
      <c r="C98" s="289"/>
      <c r="D98" s="289">
        <v>6</v>
      </c>
      <c r="E98" s="286"/>
      <c r="F98" s="286"/>
      <c r="G98" s="286"/>
      <c r="H98" s="286"/>
      <c r="I98" s="116"/>
      <c r="J98" s="116"/>
      <c r="K98" s="352"/>
      <c r="L98" s="352"/>
    </row>
    <row r="99" spans="1:12" ht="15.75" hidden="1" x14ac:dyDescent="0.25">
      <c r="A99" s="286">
        <f t="shared" si="1"/>
        <v>13</v>
      </c>
      <c r="B99" s="335" t="s">
        <v>1942</v>
      </c>
      <c r="C99" s="289"/>
      <c r="D99" s="289">
        <v>7</v>
      </c>
      <c r="E99" s="286"/>
      <c r="F99" s="286"/>
      <c r="G99" s="286"/>
      <c r="H99" s="286"/>
      <c r="I99" s="116"/>
      <c r="J99" s="116"/>
      <c r="K99" s="352"/>
      <c r="L99" s="352"/>
    </row>
    <row r="100" spans="1:12" ht="15.75" hidden="1" x14ac:dyDescent="0.25">
      <c r="A100" s="286">
        <f t="shared" si="1"/>
        <v>14</v>
      </c>
      <c r="B100" s="335" t="s">
        <v>766</v>
      </c>
      <c r="C100" s="289"/>
      <c r="D100" s="289"/>
      <c r="E100" s="286"/>
      <c r="F100" s="286"/>
      <c r="G100" s="286"/>
      <c r="H100" s="286"/>
      <c r="I100" s="116"/>
      <c r="J100" s="116"/>
      <c r="K100" s="352"/>
      <c r="L100" s="352"/>
    </row>
    <row r="101" spans="1:12" ht="15.75" hidden="1" x14ac:dyDescent="0.25">
      <c r="A101" s="286">
        <f t="shared" si="1"/>
        <v>15</v>
      </c>
      <c r="B101" s="335" t="s">
        <v>1943</v>
      </c>
      <c r="C101" s="289"/>
      <c r="D101" s="289"/>
      <c r="E101" s="286"/>
      <c r="F101" s="286"/>
      <c r="G101" s="286"/>
      <c r="H101" s="286"/>
      <c r="I101" s="116"/>
      <c r="J101" s="116"/>
      <c r="K101" s="352"/>
      <c r="L101" s="352"/>
    </row>
    <row r="102" spans="1:12" ht="15.75" hidden="1" x14ac:dyDescent="0.25">
      <c r="A102" s="286">
        <f t="shared" si="1"/>
        <v>16</v>
      </c>
      <c r="B102" s="335" t="s">
        <v>781</v>
      </c>
      <c r="C102" s="104"/>
      <c r="D102" s="104"/>
      <c r="E102" s="286"/>
      <c r="F102" s="286"/>
      <c r="G102" s="286"/>
      <c r="H102" s="286"/>
      <c r="I102" s="116"/>
      <c r="J102" s="116"/>
      <c r="K102" s="352"/>
      <c r="L102" s="352"/>
    </row>
    <row r="103" spans="1:12" ht="15.75" hidden="1" x14ac:dyDescent="0.25">
      <c r="A103" s="286">
        <f t="shared" si="1"/>
        <v>17</v>
      </c>
      <c r="B103" s="335" t="s">
        <v>679</v>
      </c>
      <c r="C103" s="286"/>
      <c r="D103" s="286">
        <v>13</v>
      </c>
      <c r="E103" s="286"/>
      <c r="F103" s="286"/>
      <c r="G103" s="286"/>
      <c r="H103" s="286"/>
      <c r="I103" s="116"/>
      <c r="J103" s="116"/>
      <c r="K103" s="352"/>
      <c r="L103" s="352"/>
    </row>
    <row r="104" spans="1:12" ht="15.75" hidden="1" x14ac:dyDescent="0.25">
      <c r="A104" s="286">
        <f t="shared" si="1"/>
        <v>18</v>
      </c>
      <c r="B104" s="335" t="s">
        <v>1944</v>
      </c>
      <c r="C104" s="286"/>
      <c r="D104" s="286">
        <v>9</v>
      </c>
      <c r="E104" s="286"/>
      <c r="F104" s="286"/>
      <c r="G104" s="286"/>
      <c r="H104" s="286"/>
      <c r="I104" s="116"/>
      <c r="J104" s="116"/>
      <c r="K104" s="352"/>
      <c r="L104" s="352"/>
    </row>
    <row r="105" spans="1:12" ht="15.75" hidden="1" x14ac:dyDescent="0.25">
      <c r="A105" s="286">
        <f t="shared" si="1"/>
        <v>19</v>
      </c>
      <c r="B105" s="335" t="s">
        <v>1945</v>
      </c>
      <c r="C105" s="286"/>
      <c r="D105" s="286">
        <v>9</v>
      </c>
      <c r="E105" s="286"/>
      <c r="F105" s="286"/>
      <c r="G105" s="286"/>
      <c r="H105" s="286"/>
      <c r="I105" s="116"/>
      <c r="J105" s="116"/>
      <c r="K105" s="352"/>
      <c r="L105" s="352"/>
    </row>
    <row r="106" spans="1:12" ht="15.75" hidden="1" x14ac:dyDescent="0.25">
      <c r="A106" s="286">
        <f t="shared" si="1"/>
        <v>20</v>
      </c>
      <c r="B106" s="335" t="s">
        <v>1946</v>
      </c>
      <c r="C106" s="286"/>
      <c r="D106" s="286">
        <v>1</v>
      </c>
      <c r="E106" s="286"/>
      <c r="F106" s="286"/>
      <c r="G106" s="286"/>
      <c r="H106" s="286"/>
      <c r="I106" s="116"/>
      <c r="J106" s="116"/>
      <c r="K106" s="352"/>
      <c r="L106" s="352"/>
    </row>
    <row r="107" spans="1:12" ht="15.75" x14ac:dyDescent="0.25">
      <c r="A107" s="329" t="s">
        <v>807</v>
      </c>
      <c r="B107" s="328" t="s">
        <v>596</v>
      </c>
      <c r="C107" s="329">
        <f t="shared" ref="C107:J107" si="2">SUM(C108:C123)</f>
        <v>22</v>
      </c>
      <c r="D107" s="329">
        <f t="shared" si="2"/>
        <v>123</v>
      </c>
      <c r="E107" s="329"/>
      <c r="F107" s="329"/>
      <c r="G107" s="329"/>
      <c r="H107" s="329"/>
      <c r="I107" s="329">
        <f t="shared" si="2"/>
        <v>11</v>
      </c>
      <c r="J107" s="329">
        <f t="shared" si="2"/>
        <v>5</v>
      </c>
      <c r="K107" s="352"/>
      <c r="L107" s="352"/>
    </row>
    <row r="108" spans="1:12" ht="15.75" hidden="1" x14ac:dyDescent="0.25">
      <c r="A108" s="141">
        <v>1</v>
      </c>
      <c r="B108" s="201" t="s">
        <v>788</v>
      </c>
      <c r="C108" s="141"/>
      <c r="D108" s="141">
        <v>16</v>
      </c>
      <c r="E108" s="116"/>
      <c r="F108" s="116"/>
      <c r="G108" s="116"/>
      <c r="H108" s="116"/>
      <c r="I108" s="141"/>
      <c r="J108" s="141"/>
      <c r="K108" s="352"/>
      <c r="L108" s="352"/>
    </row>
    <row r="109" spans="1:12" ht="15.75" hidden="1" x14ac:dyDescent="0.25">
      <c r="A109" s="141">
        <v>2</v>
      </c>
      <c r="B109" s="201" t="s">
        <v>789</v>
      </c>
      <c r="C109" s="141"/>
      <c r="D109" s="141">
        <v>12</v>
      </c>
      <c r="E109" s="116"/>
      <c r="F109" s="116"/>
      <c r="G109" s="116"/>
      <c r="H109" s="116"/>
      <c r="I109" s="141"/>
      <c r="J109" s="141"/>
      <c r="K109" s="352"/>
      <c r="L109" s="352"/>
    </row>
    <row r="110" spans="1:12" ht="15.75" hidden="1" x14ac:dyDescent="0.25">
      <c r="A110" s="141">
        <v>3</v>
      </c>
      <c r="B110" s="201" t="s">
        <v>790</v>
      </c>
      <c r="C110" s="141"/>
      <c r="D110" s="141">
        <v>13</v>
      </c>
      <c r="E110" s="116"/>
      <c r="F110" s="116"/>
      <c r="G110" s="116"/>
      <c r="H110" s="116"/>
      <c r="I110" s="141"/>
      <c r="J110" s="141"/>
      <c r="K110" s="352"/>
      <c r="L110" s="352"/>
    </row>
    <row r="111" spans="1:12" ht="15.75" hidden="1" x14ac:dyDescent="0.25">
      <c r="A111" s="141">
        <v>4</v>
      </c>
      <c r="B111" s="201" t="s">
        <v>791</v>
      </c>
      <c r="C111" s="141">
        <v>3</v>
      </c>
      <c r="D111" s="141">
        <v>6</v>
      </c>
      <c r="E111" s="116"/>
      <c r="F111" s="116"/>
      <c r="G111" s="116"/>
      <c r="H111" s="116"/>
      <c r="I111" s="141"/>
      <c r="J111" s="141"/>
      <c r="K111" s="352"/>
      <c r="L111" s="352"/>
    </row>
    <row r="112" spans="1:12" ht="15.75" hidden="1" x14ac:dyDescent="0.25">
      <c r="A112" s="141">
        <v>5</v>
      </c>
      <c r="B112" s="201" t="s">
        <v>792</v>
      </c>
      <c r="C112" s="141">
        <v>2</v>
      </c>
      <c r="D112" s="141">
        <v>10</v>
      </c>
      <c r="E112" s="116"/>
      <c r="F112" s="116"/>
      <c r="G112" s="116"/>
      <c r="H112" s="116"/>
      <c r="I112" s="141"/>
      <c r="J112" s="141"/>
      <c r="K112" s="352"/>
      <c r="L112" s="352"/>
    </row>
    <row r="113" spans="1:12" ht="15.75" hidden="1" x14ac:dyDescent="0.25">
      <c r="A113" s="141">
        <v>6</v>
      </c>
      <c r="B113" s="201" t="s">
        <v>794</v>
      </c>
      <c r="C113" s="141">
        <v>4</v>
      </c>
      <c r="D113" s="141">
        <v>22</v>
      </c>
      <c r="E113" s="116"/>
      <c r="F113" s="116"/>
      <c r="G113" s="116"/>
      <c r="H113" s="116"/>
      <c r="I113" s="141"/>
      <c r="J113" s="141"/>
      <c r="K113" s="352"/>
      <c r="L113" s="352"/>
    </row>
    <row r="114" spans="1:12" ht="15.75" hidden="1" x14ac:dyDescent="0.25">
      <c r="A114" s="141">
        <v>7</v>
      </c>
      <c r="B114" s="201" t="s">
        <v>795</v>
      </c>
      <c r="C114" s="141">
        <v>2</v>
      </c>
      <c r="D114" s="141">
        <v>4</v>
      </c>
      <c r="E114" s="116"/>
      <c r="F114" s="116"/>
      <c r="G114" s="116"/>
      <c r="H114" s="116"/>
      <c r="I114" s="141"/>
      <c r="J114" s="141"/>
      <c r="K114" s="352"/>
      <c r="L114" s="352"/>
    </row>
    <row r="115" spans="1:12" ht="15.75" hidden="1" x14ac:dyDescent="0.25">
      <c r="A115" s="141">
        <v>8</v>
      </c>
      <c r="B115" s="201" t="s">
        <v>796</v>
      </c>
      <c r="C115" s="141"/>
      <c r="D115" s="141"/>
      <c r="E115" s="116"/>
      <c r="F115" s="116"/>
      <c r="G115" s="116"/>
      <c r="H115" s="116"/>
      <c r="I115" s="141"/>
      <c r="J115" s="141"/>
      <c r="K115" s="352"/>
      <c r="L115" s="352"/>
    </row>
    <row r="116" spans="1:12" ht="15.75" hidden="1" x14ac:dyDescent="0.25">
      <c r="A116" s="141">
        <v>9</v>
      </c>
      <c r="B116" s="201" t="s">
        <v>798</v>
      </c>
      <c r="C116" s="141">
        <v>2</v>
      </c>
      <c r="D116" s="141">
        <v>14</v>
      </c>
      <c r="E116" s="116"/>
      <c r="F116" s="116"/>
      <c r="G116" s="116"/>
      <c r="H116" s="116"/>
      <c r="I116" s="141">
        <v>11</v>
      </c>
      <c r="J116" s="141"/>
      <c r="K116" s="352"/>
      <c r="L116" s="352"/>
    </row>
    <row r="117" spans="1:12" ht="15.75" hidden="1" x14ac:dyDescent="0.25">
      <c r="A117" s="141">
        <v>10</v>
      </c>
      <c r="B117" s="201" t="s">
        <v>799</v>
      </c>
      <c r="C117" s="141">
        <v>7</v>
      </c>
      <c r="D117" s="141">
        <v>9</v>
      </c>
      <c r="E117" s="116"/>
      <c r="F117" s="116"/>
      <c r="G117" s="116"/>
      <c r="H117" s="116"/>
      <c r="I117" s="141"/>
      <c r="J117" s="141"/>
      <c r="K117" s="352"/>
      <c r="L117" s="352"/>
    </row>
    <row r="118" spans="1:12" ht="15.75" hidden="1" x14ac:dyDescent="0.25">
      <c r="A118" s="141">
        <v>11</v>
      </c>
      <c r="B118" s="201" t="s">
        <v>801</v>
      </c>
      <c r="C118" s="141"/>
      <c r="D118" s="141">
        <v>2</v>
      </c>
      <c r="E118" s="116"/>
      <c r="F118" s="116"/>
      <c r="G118" s="116"/>
      <c r="H118" s="116"/>
      <c r="I118" s="141"/>
      <c r="J118" s="141"/>
      <c r="K118" s="352"/>
      <c r="L118" s="352"/>
    </row>
    <row r="119" spans="1:12" ht="15.75" hidden="1" x14ac:dyDescent="0.25">
      <c r="A119" s="141">
        <v>12</v>
      </c>
      <c r="B119" s="201" t="s">
        <v>802</v>
      </c>
      <c r="C119" s="141"/>
      <c r="D119" s="141">
        <v>3</v>
      </c>
      <c r="E119" s="116"/>
      <c r="F119" s="116"/>
      <c r="G119" s="116"/>
      <c r="H119" s="116"/>
      <c r="I119" s="141"/>
      <c r="J119" s="141"/>
      <c r="K119" s="352"/>
      <c r="L119" s="352"/>
    </row>
    <row r="120" spans="1:12" ht="15.75" hidden="1" x14ac:dyDescent="0.25">
      <c r="A120" s="141">
        <v>13</v>
      </c>
      <c r="B120" s="201" t="s">
        <v>803</v>
      </c>
      <c r="C120" s="141"/>
      <c r="D120" s="141">
        <v>4</v>
      </c>
      <c r="E120" s="116"/>
      <c r="F120" s="116"/>
      <c r="G120" s="116"/>
      <c r="H120" s="116"/>
      <c r="I120" s="141"/>
      <c r="J120" s="141"/>
      <c r="K120" s="352"/>
      <c r="L120" s="352"/>
    </row>
    <row r="121" spans="1:12" ht="15.75" hidden="1" x14ac:dyDescent="0.25">
      <c r="A121" s="141">
        <v>14</v>
      </c>
      <c r="B121" s="201" t="s">
        <v>804</v>
      </c>
      <c r="C121" s="141"/>
      <c r="D121" s="141">
        <v>3</v>
      </c>
      <c r="E121" s="116"/>
      <c r="F121" s="116"/>
      <c r="G121" s="116"/>
      <c r="H121" s="116"/>
      <c r="I121" s="141"/>
      <c r="J121" s="141"/>
      <c r="K121" s="352"/>
      <c r="L121" s="352"/>
    </row>
    <row r="122" spans="1:12" ht="15.75" hidden="1" x14ac:dyDescent="0.25">
      <c r="A122" s="141">
        <v>15</v>
      </c>
      <c r="B122" s="201" t="s">
        <v>805</v>
      </c>
      <c r="C122" s="141"/>
      <c r="D122" s="141"/>
      <c r="E122" s="116"/>
      <c r="F122" s="116"/>
      <c r="G122" s="116"/>
      <c r="H122" s="116"/>
      <c r="I122" s="141"/>
      <c r="J122" s="141"/>
      <c r="K122" s="352"/>
      <c r="L122" s="352"/>
    </row>
    <row r="123" spans="1:12" ht="15.75" hidden="1" x14ac:dyDescent="0.25">
      <c r="A123" s="141">
        <v>16</v>
      </c>
      <c r="B123" s="201" t="s">
        <v>806</v>
      </c>
      <c r="C123" s="141">
        <v>2</v>
      </c>
      <c r="D123" s="141">
        <v>5</v>
      </c>
      <c r="E123" s="116"/>
      <c r="F123" s="116"/>
      <c r="G123" s="116"/>
      <c r="H123" s="116"/>
      <c r="I123" s="141"/>
      <c r="J123" s="141">
        <v>5</v>
      </c>
      <c r="K123" s="352"/>
      <c r="L123" s="352"/>
    </row>
    <row r="124" spans="1:12" s="542" customFormat="1" ht="17.25" customHeight="1" x14ac:dyDescent="0.2">
      <c r="A124" s="332" t="s">
        <v>955</v>
      </c>
      <c r="B124" s="333" t="s">
        <v>956</v>
      </c>
      <c r="C124" s="332">
        <v>0</v>
      </c>
      <c r="D124" s="203"/>
      <c r="E124" s="540"/>
      <c r="F124" s="540"/>
      <c r="G124" s="540"/>
      <c r="H124" s="540"/>
      <c r="I124" s="203"/>
      <c r="J124" s="203"/>
      <c r="K124" s="541"/>
      <c r="L124" s="541"/>
    </row>
    <row r="125" spans="1:12" s="542" customFormat="1" ht="18" customHeight="1" x14ac:dyDescent="0.2">
      <c r="A125" s="332" t="s">
        <v>3556</v>
      </c>
      <c r="B125" s="543" t="s">
        <v>1807</v>
      </c>
      <c r="C125" s="544">
        <f>SUM(C126:C142)</f>
        <v>7</v>
      </c>
      <c r="D125" s="544">
        <f>SUM(D126:D142)</f>
        <v>3</v>
      </c>
      <c r="E125" s="544">
        <f>SUM(E126:E142)</f>
        <v>4</v>
      </c>
      <c r="F125" s="544"/>
      <c r="G125" s="544">
        <f>SUM(G126:G142)</f>
        <v>5</v>
      </c>
      <c r="H125" s="544"/>
      <c r="I125" s="544"/>
      <c r="J125" s="544"/>
      <c r="K125" s="541"/>
      <c r="L125" s="541"/>
    </row>
    <row r="126" spans="1:12" ht="15.75" hidden="1" x14ac:dyDescent="0.25">
      <c r="A126" s="338">
        <v>1</v>
      </c>
      <c r="B126" s="345" t="s">
        <v>996</v>
      </c>
      <c r="C126" s="355"/>
      <c r="D126" s="355"/>
      <c r="E126" s="355"/>
      <c r="F126" s="355"/>
      <c r="G126" s="355"/>
      <c r="H126" s="355"/>
      <c r="I126" s="355"/>
      <c r="J126" s="355"/>
      <c r="K126" s="352"/>
      <c r="L126" s="352"/>
    </row>
    <row r="127" spans="1:12" ht="15.75" hidden="1" x14ac:dyDescent="0.25">
      <c r="A127" s="342">
        <v>2</v>
      </c>
      <c r="B127" s="343" t="s">
        <v>1947</v>
      </c>
      <c r="C127" s="309"/>
      <c r="D127" s="309"/>
      <c r="E127" s="309"/>
      <c r="F127" s="309"/>
      <c r="G127" s="309"/>
      <c r="H127" s="309"/>
      <c r="I127" s="309"/>
      <c r="J127" s="309"/>
      <c r="K127" s="352"/>
      <c r="L127" s="352"/>
    </row>
    <row r="128" spans="1:12" ht="15.75" hidden="1" x14ac:dyDescent="0.25">
      <c r="A128" s="338">
        <v>3</v>
      </c>
      <c r="B128" s="345" t="s">
        <v>1018</v>
      </c>
      <c r="C128" s="309"/>
      <c r="D128" s="309"/>
      <c r="E128" s="309"/>
      <c r="F128" s="309"/>
      <c r="G128" s="309"/>
      <c r="H128" s="309"/>
      <c r="I128" s="309"/>
      <c r="J128" s="309"/>
      <c r="K128" s="352"/>
      <c r="L128" s="352"/>
    </row>
    <row r="129" spans="1:12" ht="15.75" hidden="1" x14ac:dyDescent="0.25">
      <c r="A129" s="338">
        <v>4</v>
      </c>
      <c r="B129" s="345" t="s">
        <v>1948</v>
      </c>
      <c r="C129" s="309"/>
      <c r="D129" s="309"/>
      <c r="E129" s="309"/>
      <c r="F129" s="309"/>
      <c r="G129" s="309"/>
      <c r="H129" s="309"/>
      <c r="I129" s="309"/>
      <c r="J129" s="309"/>
      <c r="K129" s="352"/>
      <c r="L129" s="352"/>
    </row>
    <row r="130" spans="1:12" ht="15.75" hidden="1" x14ac:dyDescent="0.25">
      <c r="A130" s="338">
        <v>5</v>
      </c>
      <c r="B130" s="345" t="s">
        <v>1047</v>
      </c>
      <c r="C130" s="309"/>
      <c r="D130" s="309"/>
      <c r="E130" s="309"/>
      <c r="F130" s="309"/>
      <c r="G130" s="309"/>
      <c r="H130" s="309"/>
      <c r="I130" s="309"/>
      <c r="J130" s="309"/>
      <c r="K130" s="352"/>
      <c r="L130" s="352"/>
    </row>
    <row r="131" spans="1:12" ht="15.75" hidden="1" x14ac:dyDescent="0.25">
      <c r="A131" s="338">
        <v>6</v>
      </c>
      <c r="B131" s="345" t="s">
        <v>1058</v>
      </c>
      <c r="C131" s="309"/>
      <c r="D131" s="309"/>
      <c r="E131" s="309"/>
      <c r="F131" s="309"/>
      <c r="G131" s="309"/>
      <c r="H131" s="309"/>
      <c r="I131" s="309"/>
      <c r="J131" s="309"/>
      <c r="K131" s="352"/>
      <c r="L131" s="352"/>
    </row>
    <row r="132" spans="1:12" ht="15.75" hidden="1" x14ac:dyDescent="0.25">
      <c r="A132" s="342">
        <v>7</v>
      </c>
      <c r="B132" s="345" t="s">
        <v>1070</v>
      </c>
      <c r="C132" s="309"/>
      <c r="D132" s="309"/>
      <c r="E132" s="309"/>
      <c r="F132" s="309"/>
      <c r="G132" s="309"/>
      <c r="H132" s="309"/>
      <c r="I132" s="309"/>
      <c r="J132" s="309"/>
      <c r="K132" s="352"/>
      <c r="L132" s="352"/>
    </row>
    <row r="133" spans="1:12" ht="15.75" hidden="1" x14ac:dyDescent="0.25">
      <c r="A133" s="338">
        <v>8</v>
      </c>
      <c r="B133" s="346" t="s">
        <v>1949</v>
      </c>
      <c r="C133" s="309">
        <v>2</v>
      </c>
      <c r="D133" s="309"/>
      <c r="E133" s="309">
        <v>2</v>
      </c>
      <c r="F133" s="309"/>
      <c r="G133" s="309"/>
      <c r="H133" s="309"/>
      <c r="I133" s="309"/>
      <c r="J133" s="309"/>
      <c r="K133" s="352"/>
      <c r="L133" s="352"/>
    </row>
    <row r="134" spans="1:12" ht="15.75" hidden="1" x14ac:dyDescent="0.25">
      <c r="A134" s="338">
        <v>9</v>
      </c>
      <c r="B134" s="345" t="s">
        <v>1082</v>
      </c>
      <c r="C134" s="309"/>
      <c r="D134" s="309"/>
      <c r="E134" s="309"/>
      <c r="F134" s="309"/>
      <c r="G134" s="309"/>
      <c r="H134" s="309"/>
      <c r="I134" s="309"/>
      <c r="J134" s="309"/>
      <c r="K134" s="352"/>
      <c r="L134" s="352"/>
    </row>
    <row r="135" spans="1:12" ht="15.75" hidden="1" x14ac:dyDescent="0.25">
      <c r="A135" s="338">
        <v>10</v>
      </c>
      <c r="B135" s="345" t="s">
        <v>1950</v>
      </c>
      <c r="C135" s="309"/>
      <c r="D135" s="309"/>
      <c r="E135" s="309"/>
      <c r="F135" s="309"/>
      <c r="G135" s="309"/>
      <c r="H135" s="309"/>
      <c r="I135" s="309"/>
      <c r="J135" s="309"/>
      <c r="K135" s="352"/>
      <c r="L135" s="352"/>
    </row>
    <row r="136" spans="1:12" ht="15.75" hidden="1" x14ac:dyDescent="0.25">
      <c r="A136" s="338">
        <v>11</v>
      </c>
      <c r="B136" s="345" t="s">
        <v>1951</v>
      </c>
      <c r="C136" s="309">
        <v>2</v>
      </c>
      <c r="D136" s="309"/>
      <c r="E136" s="309"/>
      <c r="F136" s="309"/>
      <c r="G136" s="309"/>
      <c r="H136" s="309"/>
      <c r="I136" s="309"/>
      <c r="J136" s="309"/>
      <c r="K136" s="352"/>
      <c r="L136" s="352"/>
    </row>
    <row r="137" spans="1:12" ht="15.75" hidden="1" x14ac:dyDescent="0.25">
      <c r="A137" s="342">
        <v>12</v>
      </c>
      <c r="B137" s="345" t="s">
        <v>1952</v>
      </c>
      <c r="C137" s="309"/>
      <c r="D137" s="309"/>
      <c r="E137" s="309"/>
      <c r="F137" s="309"/>
      <c r="G137" s="309"/>
      <c r="H137" s="309"/>
      <c r="I137" s="309"/>
      <c r="J137" s="309"/>
      <c r="K137" s="352"/>
      <c r="L137" s="352"/>
    </row>
    <row r="138" spans="1:12" ht="15.75" hidden="1" x14ac:dyDescent="0.25">
      <c r="A138" s="338">
        <v>13</v>
      </c>
      <c r="B138" s="345" t="s">
        <v>1103</v>
      </c>
      <c r="C138" s="309"/>
      <c r="D138" s="309"/>
      <c r="E138" s="309"/>
      <c r="F138" s="309"/>
      <c r="G138" s="309"/>
      <c r="H138" s="309"/>
      <c r="I138" s="309"/>
      <c r="J138" s="309"/>
      <c r="K138" s="352"/>
      <c r="L138" s="352"/>
    </row>
    <row r="139" spans="1:12" ht="15.75" hidden="1" x14ac:dyDescent="0.25">
      <c r="A139" s="338">
        <v>14</v>
      </c>
      <c r="B139" s="345" t="s">
        <v>1953</v>
      </c>
      <c r="C139" s="309"/>
      <c r="D139" s="309"/>
      <c r="E139" s="309"/>
      <c r="F139" s="309"/>
      <c r="G139" s="309"/>
      <c r="H139" s="309"/>
      <c r="I139" s="309"/>
      <c r="J139" s="309"/>
      <c r="K139" s="352"/>
      <c r="L139" s="352"/>
    </row>
    <row r="140" spans="1:12" ht="15.75" hidden="1" x14ac:dyDescent="0.25">
      <c r="A140" s="348">
        <v>15</v>
      </c>
      <c r="B140" s="349" t="s">
        <v>1111</v>
      </c>
      <c r="C140" s="309"/>
      <c r="D140" s="309"/>
      <c r="E140" s="309"/>
      <c r="F140" s="309"/>
      <c r="G140" s="309"/>
      <c r="H140" s="309"/>
      <c r="I140" s="309"/>
      <c r="J140" s="309"/>
      <c r="K140" s="352"/>
      <c r="L140" s="352"/>
    </row>
    <row r="141" spans="1:12" ht="15.75" hidden="1" x14ac:dyDescent="0.25">
      <c r="A141" s="338">
        <v>16</v>
      </c>
      <c r="B141" s="351" t="s">
        <v>1120</v>
      </c>
      <c r="C141" s="309"/>
      <c r="D141" s="309"/>
      <c r="E141" s="309"/>
      <c r="F141" s="309"/>
      <c r="G141" s="309"/>
      <c r="H141" s="309"/>
      <c r="I141" s="309"/>
      <c r="J141" s="309"/>
      <c r="K141" s="352"/>
      <c r="L141" s="352"/>
    </row>
    <row r="142" spans="1:12" ht="15.75" hidden="1" x14ac:dyDescent="0.25">
      <c r="A142" s="338">
        <v>17</v>
      </c>
      <c r="B142" s="351" t="s">
        <v>1954</v>
      </c>
      <c r="C142" s="309">
        <v>3</v>
      </c>
      <c r="D142" s="309">
        <v>3</v>
      </c>
      <c r="E142" s="309">
        <v>2</v>
      </c>
      <c r="F142" s="309"/>
      <c r="G142" s="309">
        <v>5</v>
      </c>
      <c r="H142" s="309"/>
      <c r="I142" s="309"/>
      <c r="J142" s="309"/>
      <c r="K142" s="352"/>
      <c r="L142" s="352"/>
    </row>
    <row r="143" spans="1:12" ht="15.75" x14ac:dyDescent="0.2">
      <c r="A143" s="193"/>
      <c r="B143" s="567" t="s">
        <v>1121</v>
      </c>
      <c r="C143" s="318">
        <f>SUM(C125,C124,C107,C86,C84,C52,C38,C26,C7)</f>
        <v>89</v>
      </c>
      <c r="D143" s="318">
        <f t="shared" ref="D143:I143" si="3">SUM(D125,D124,D107,D86,D84,D52,D38,D26,D7)</f>
        <v>671</v>
      </c>
      <c r="E143" s="318">
        <f t="shared" si="3"/>
        <v>46</v>
      </c>
      <c r="F143" s="318">
        <f t="shared" si="3"/>
        <v>2</v>
      </c>
      <c r="G143" s="318">
        <f t="shared" si="3"/>
        <v>32</v>
      </c>
      <c r="H143" s="318">
        <f t="shared" si="3"/>
        <v>168</v>
      </c>
      <c r="I143" s="318">
        <f t="shared" si="3"/>
        <v>11</v>
      </c>
      <c r="J143" s="318">
        <f>SUM(J125,J124,J107,J86,J84,J52,J38,J26,J7)</f>
        <v>5</v>
      </c>
    </row>
    <row r="144" spans="1:12" x14ac:dyDescent="0.2">
      <c r="A144" s="192"/>
    </row>
    <row r="145" spans="1:1" x14ac:dyDescent="0.2">
      <c r="A145" s="192"/>
    </row>
    <row r="146" spans="1:1" x14ac:dyDescent="0.2">
      <c r="A146" s="192"/>
    </row>
    <row r="147" spans="1:1" x14ac:dyDescent="0.2">
      <c r="A147" s="192"/>
    </row>
    <row r="148" spans="1:1" x14ac:dyDescent="0.2">
      <c r="A148" s="192"/>
    </row>
    <row r="149" spans="1:1" x14ac:dyDescent="0.2">
      <c r="A149" s="192"/>
    </row>
    <row r="150" spans="1:1" x14ac:dyDescent="0.2">
      <c r="A150" s="192"/>
    </row>
    <row r="151" spans="1:1" x14ac:dyDescent="0.2">
      <c r="A151" s="192"/>
    </row>
    <row r="152" spans="1:1" x14ac:dyDescent="0.2">
      <c r="A152" s="192"/>
    </row>
  </sheetData>
  <mergeCells count="5">
    <mergeCell ref="A1:J1"/>
    <mergeCell ref="A2:J2"/>
    <mergeCell ref="A5:A6"/>
    <mergeCell ref="B5:B6"/>
    <mergeCell ref="C5:J5"/>
  </mergeCells>
  <pageMargins left="0.70866141732283472" right="0.70866141732283472" top="0.74803149606299213" bottom="0.74803149606299213" header="0.31496062992125984" footer="0.31496062992125984"/>
  <pageSetup paperSize="9"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A3" sqref="A3:A4"/>
    </sheetView>
  </sheetViews>
  <sheetFormatPr defaultRowHeight="14.25" x14ac:dyDescent="0.2"/>
  <cols>
    <col min="1" max="1" width="9" customWidth="1"/>
    <col min="2" max="2" width="30.125" customWidth="1"/>
    <col min="3" max="3" width="35.375" customWidth="1"/>
    <col min="4" max="4" width="22.875" customWidth="1"/>
    <col min="5" max="5" width="17.875" customWidth="1"/>
    <col min="6" max="6" width="15.75" customWidth="1"/>
  </cols>
  <sheetData>
    <row r="1" spans="1:10" ht="25.5" customHeight="1" x14ac:dyDescent="0.2">
      <c r="A1" s="645" t="s">
        <v>3510</v>
      </c>
      <c r="B1" s="646"/>
      <c r="C1" s="646"/>
      <c r="D1" s="646"/>
      <c r="E1" s="646"/>
      <c r="F1" s="646"/>
    </row>
    <row r="2" spans="1:10" ht="33.75" customHeight="1" x14ac:dyDescent="0.2">
      <c r="A2" s="637" t="s">
        <v>3566</v>
      </c>
      <c r="B2" s="637"/>
      <c r="C2" s="637"/>
      <c r="D2" s="637"/>
      <c r="E2" s="637"/>
      <c r="F2" s="637"/>
      <c r="G2" s="564"/>
      <c r="H2" s="564"/>
      <c r="I2" s="564"/>
      <c r="J2" s="564"/>
    </row>
    <row r="3" spans="1:10" ht="18.75" x14ac:dyDescent="0.2">
      <c r="A3" s="647" t="s">
        <v>266</v>
      </c>
      <c r="B3" s="647" t="s">
        <v>3417</v>
      </c>
      <c r="C3" s="647" t="s">
        <v>3418</v>
      </c>
      <c r="D3" s="557" t="s">
        <v>3419</v>
      </c>
      <c r="E3" s="557" t="s">
        <v>3421</v>
      </c>
      <c r="F3" s="647" t="s">
        <v>3423</v>
      </c>
    </row>
    <row r="4" spans="1:10" ht="22.5" x14ac:dyDescent="0.2">
      <c r="A4" s="647"/>
      <c r="B4" s="647"/>
      <c r="C4" s="647"/>
      <c r="D4" s="557" t="s">
        <v>3420</v>
      </c>
      <c r="E4" s="557" t="s">
        <v>3422</v>
      </c>
      <c r="F4" s="647"/>
    </row>
    <row r="5" spans="1:10" ht="18.75" x14ac:dyDescent="0.2">
      <c r="A5" s="644" t="s">
        <v>2299</v>
      </c>
      <c r="B5" s="644"/>
      <c r="C5" s="644"/>
      <c r="D5" s="644"/>
      <c r="E5" s="644"/>
      <c r="F5" s="644"/>
    </row>
    <row r="6" spans="1:10" ht="35.1" customHeight="1" x14ac:dyDescent="0.2">
      <c r="A6" s="296">
        <v>1</v>
      </c>
      <c r="B6" s="14" t="s">
        <v>3424</v>
      </c>
      <c r="C6" s="13" t="s">
        <v>3425</v>
      </c>
      <c r="D6" s="296" t="s">
        <v>3426</v>
      </c>
      <c r="E6" s="296">
        <v>600</v>
      </c>
      <c r="F6" s="296">
        <v>2002</v>
      </c>
    </row>
    <row r="7" spans="1:10" ht="35.1" customHeight="1" x14ac:dyDescent="0.2">
      <c r="A7" s="296">
        <v>2</v>
      </c>
      <c r="B7" s="14" t="s">
        <v>3427</v>
      </c>
      <c r="C7" s="13" t="s">
        <v>3428</v>
      </c>
      <c r="D7" s="296" t="s">
        <v>3426</v>
      </c>
      <c r="E7" s="296">
        <v>5000</v>
      </c>
      <c r="F7" s="296">
        <v>2002</v>
      </c>
    </row>
    <row r="8" spans="1:10" ht="35.1" customHeight="1" x14ac:dyDescent="0.2">
      <c r="A8" s="644" t="s">
        <v>596</v>
      </c>
      <c r="B8" s="644"/>
      <c r="C8" s="644"/>
      <c r="D8" s="644"/>
      <c r="E8" s="644"/>
      <c r="F8" s="644"/>
    </row>
    <row r="9" spans="1:10" ht="35.1" customHeight="1" x14ac:dyDescent="0.2">
      <c r="A9" s="296">
        <v>3</v>
      </c>
      <c r="B9" s="14" t="s">
        <v>3429</v>
      </c>
      <c r="C9" s="13" t="s">
        <v>3430</v>
      </c>
      <c r="D9" s="296" t="s">
        <v>3426</v>
      </c>
      <c r="E9" s="296">
        <v>600</v>
      </c>
      <c r="F9" s="296">
        <v>2002</v>
      </c>
    </row>
    <row r="10" spans="1:10" ht="35.1" customHeight="1" x14ac:dyDescent="0.2">
      <c r="A10" s="296">
        <v>4</v>
      </c>
      <c r="B10" s="14" t="s">
        <v>3431</v>
      </c>
      <c r="C10" s="13" t="s">
        <v>3432</v>
      </c>
      <c r="D10" s="296" t="s">
        <v>3426</v>
      </c>
      <c r="E10" s="296">
        <v>400</v>
      </c>
      <c r="F10" s="296">
        <v>2002</v>
      </c>
    </row>
    <row r="11" spans="1:10" ht="35.1" customHeight="1" x14ac:dyDescent="0.2">
      <c r="A11" s="644" t="s">
        <v>443</v>
      </c>
      <c r="B11" s="644"/>
      <c r="C11" s="644"/>
      <c r="D11" s="644"/>
      <c r="E11" s="644"/>
      <c r="F11" s="644"/>
    </row>
    <row r="12" spans="1:10" ht="35.1" customHeight="1" x14ac:dyDescent="0.2">
      <c r="A12" s="296">
        <v>5</v>
      </c>
      <c r="B12" s="14" t="s">
        <v>3433</v>
      </c>
      <c r="C12" s="13" t="s">
        <v>3434</v>
      </c>
      <c r="D12" s="296" t="s">
        <v>3435</v>
      </c>
      <c r="E12" s="296">
        <v>5000</v>
      </c>
      <c r="F12" s="296">
        <v>2002</v>
      </c>
    </row>
    <row r="13" spans="1:10" ht="35.1" customHeight="1" x14ac:dyDescent="0.2">
      <c r="A13" s="296">
        <v>6</v>
      </c>
      <c r="B13" s="14" t="s">
        <v>3436</v>
      </c>
      <c r="C13" s="13" t="s">
        <v>3437</v>
      </c>
      <c r="D13" s="296" t="s">
        <v>3435</v>
      </c>
      <c r="E13" s="296">
        <v>400</v>
      </c>
      <c r="F13" s="296">
        <v>2002</v>
      </c>
    </row>
    <row r="14" spans="1:10" ht="35.1" customHeight="1" x14ac:dyDescent="0.2">
      <c r="A14" s="296">
        <v>7</v>
      </c>
      <c r="B14" s="14" t="s">
        <v>3438</v>
      </c>
      <c r="C14" s="13" t="s">
        <v>3439</v>
      </c>
      <c r="D14" s="296" t="s">
        <v>3426</v>
      </c>
      <c r="E14" s="296">
        <v>400</v>
      </c>
      <c r="F14" s="296">
        <v>2002</v>
      </c>
    </row>
    <row r="15" spans="1:10" ht="35.1" customHeight="1" x14ac:dyDescent="0.2">
      <c r="A15" s="644" t="s">
        <v>1806</v>
      </c>
      <c r="B15" s="644"/>
      <c r="C15" s="644"/>
      <c r="D15" s="644"/>
      <c r="E15" s="644"/>
      <c r="F15" s="644"/>
    </row>
    <row r="16" spans="1:10" ht="35.1" customHeight="1" x14ac:dyDescent="0.2">
      <c r="A16" s="296">
        <v>8</v>
      </c>
      <c r="B16" s="14" t="s">
        <v>3440</v>
      </c>
      <c r="C16" s="13" t="s">
        <v>3441</v>
      </c>
      <c r="D16" s="296" t="s">
        <v>3442</v>
      </c>
      <c r="E16" s="296">
        <v>600</v>
      </c>
      <c r="F16" s="296">
        <v>2002</v>
      </c>
    </row>
    <row r="17" spans="1:6" ht="35.1" customHeight="1" x14ac:dyDescent="0.2">
      <c r="A17" s="296">
        <v>9</v>
      </c>
      <c r="B17" s="14" t="s">
        <v>3443</v>
      </c>
      <c r="C17" s="13" t="s">
        <v>3444</v>
      </c>
      <c r="D17" s="296" t="s">
        <v>3442</v>
      </c>
      <c r="E17" s="296">
        <v>500</v>
      </c>
      <c r="F17" s="296">
        <v>2002</v>
      </c>
    </row>
    <row r="18" spans="1:6" ht="35.1" customHeight="1" x14ac:dyDescent="0.2">
      <c r="A18" s="644" t="s">
        <v>787</v>
      </c>
      <c r="B18" s="644"/>
      <c r="C18" s="644"/>
      <c r="D18" s="644"/>
      <c r="E18" s="644"/>
      <c r="F18" s="644"/>
    </row>
    <row r="19" spans="1:6" ht="35.1" customHeight="1" x14ac:dyDescent="0.2">
      <c r="A19" s="296">
        <v>9</v>
      </c>
      <c r="B19" s="14" t="s">
        <v>3445</v>
      </c>
      <c r="C19" s="13" t="s">
        <v>3446</v>
      </c>
      <c r="D19" s="296" t="s">
        <v>3447</v>
      </c>
      <c r="E19" s="296">
        <v>1200</v>
      </c>
      <c r="F19" s="296">
        <v>2002</v>
      </c>
    </row>
    <row r="20" spans="1:6" ht="35.1" customHeight="1" x14ac:dyDescent="0.2">
      <c r="A20" s="296">
        <v>10</v>
      </c>
      <c r="B20" s="14" t="s">
        <v>3448</v>
      </c>
      <c r="C20" s="13" t="s">
        <v>3449</v>
      </c>
      <c r="D20" s="296" t="s">
        <v>3447</v>
      </c>
      <c r="E20" s="296">
        <v>400</v>
      </c>
      <c r="F20" s="296">
        <v>2002</v>
      </c>
    </row>
    <row r="21" spans="1:6" ht="35.1" customHeight="1" x14ac:dyDescent="0.2">
      <c r="A21" s="296">
        <v>11</v>
      </c>
      <c r="B21" s="14" t="s">
        <v>3450</v>
      </c>
      <c r="C21" s="13" t="s">
        <v>3451</v>
      </c>
      <c r="D21" s="296" t="s">
        <v>3447</v>
      </c>
      <c r="E21" s="296">
        <v>3000</v>
      </c>
      <c r="F21" s="296">
        <v>2002</v>
      </c>
    </row>
    <row r="22" spans="1:6" ht="35.1" customHeight="1" x14ac:dyDescent="0.2">
      <c r="A22" s="296">
        <v>12</v>
      </c>
      <c r="B22" s="14" t="s">
        <v>3452</v>
      </c>
      <c r="C22" s="13" t="s">
        <v>3453</v>
      </c>
      <c r="D22" s="296" t="s">
        <v>3447</v>
      </c>
      <c r="E22" s="296">
        <v>500</v>
      </c>
      <c r="F22" s="296">
        <v>2002</v>
      </c>
    </row>
    <row r="23" spans="1:6" ht="35.1" customHeight="1" x14ac:dyDescent="0.2">
      <c r="A23" s="296">
        <v>13</v>
      </c>
      <c r="B23" s="14" t="s">
        <v>3454</v>
      </c>
      <c r="C23" s="13" t="s">
        <v>3455</v>
      </c>
      <c r="D23" s="296" t="s">
        <v>3447</v>
      </c>
      <c r="E23" s="296">
        <v>600</v>
      </c>
      <c r="F23" s="296">
        <v>2002</v>
      </c>
    </row>
    <row r="24" spans="1:6" ht="35.1" customHeight="1" x14ac:dyDescent="0.2">
      <c r="A24" s="644" t="s">
        <v>956</v>
      </c>
      <c r="B24" s="644"/>
      <c r="C24" s="644"/>
      <c r="D24" s="644"/>
      <c r="E24" s="644"/>
      <c r="F24" s="644"/>
    </row>
    <row r="25" spans="1:6" ht="35.1" customHeight="1" x14ac:dyDescent="0.2">
      <c r="A25" s="296">
        <v>14</v>
      </c>
      <c r="B25" s="14" t="s">
        <v>3456</v>
      </c>
      <c r="C25" s="13" t="s">
        <v>3457</v>
      </c>
      <c r="D25" s="296" t="s">
        <v>3426</v>
      </c>
      <c r="E25" s="296">
        <v>300</v>
      </c>
      <c r="F25" s="296">
        <v>2002</v>
      </c>
    </row>
    <row r="26" spans="1:6" ht="35.1" customHeight="1" x14ac:dyDescent="0.2">
      <c r="A26" s="296">
        <v>15</v>
      </c>
      <c r="B26" s="14" t="s">
        <v>3458</v>
      </c>
      <c r="C26" s="13" t="s">
        <v>3459</v>
      </c>
      <c r="D26" s="296" t="s">
        <v>3426</v>
      </c>
      <c r="E26" s="296">
        <v>600</v>
      </c>
      <c r="F26" s="296">
        <v>2002</v>
      </c>
    </row>
    <row r="27" spans="1:6" ht="35.1" customHeight="1" x14ac:dyDescent="0.2">
      <c r="A27" s="644" t="s">
        <v>270</v>
      </c>
      <c r="B27" s="644"/>
      <c r="C27" s="644"/>
      <c r="D27" s="644"/>
      <c r="E27" s="644"/>
      <c r="F27" s="644"/>
    </row>
    <row r="28" spans="1:6" ht="35.1" customHeight="1" x14ac:dyDescent="0.2">
      <c r="A28" s="296">
        <v>16</v>
      </c>
      <c r="B28" s="14" t="s">
        <v>3460</v>
      </c>
      <c r="C28" s="13" t="s">
        <v>3461</v>
      </c>
      <c r="D28" s="296" t="s">
        <v>3426</v>
      </c>
      <c r="E28" s="296">
        <v>500</v>
      </c>
      <c r="F28" s="296">
        <v>2002</v>
      </c>
    </row>
    <row r="29" spans="1:6" ht="35.1" customHeight="1" x14ac:dyDescent="0.2">
      <c r="A29" s="296">
        <v>17</v>
      </c>
      <c r="B29" s="14" t="s">
        <v>3462</v>
      </c>
      <c r="C29" s="13" t="s">
        <v>3463</v>
      </c>
      <c r="D29" s="296" t="s">
        <v>3426</v>
      </c>
      <c r="E29" s="296">
        <v>400</v>
      </c>
      <c r="F29" s="296">
        <v>2002</v>
      </c>
    </row>
    <row r="30" spans="1:6" ht="35.1" customHeight="1" x14ac:dyDescent="0.2">
      <c r="A30" s="296">
        <v>18</v>
      </c>
      <c r="B30" s="14" t="s">
        <v>3464</v>
      </c>
      <c r="C30" s="13" t="s">
        <v>3465</v>
      </c>
      <c r="D30" s="296"/>
      <c r="E30" s="296">
        <v>3000</v>
      </c>
      <c r="F30" s="296">
        <v>2002</v>
      </c>
    </row>
    <row r="31" spans="1:6" ht="35.1" customHeight="1" x14ac:dyDescent="0.2">
      <c r="A31" s="644" t="s">
        <v>3466</v>
      </c>
      <c r="B31" s="644"/>
      <c r="C31" s="644"/>
      <c r="D31" s="644"/>
      <c r="E31" s="644"/>
      <c r="F31" s="644"/>
    </row>
    <row r="32" spans="1:6" ht="35.1" customHeight="1" x14ac:dyDescent="0.2">
      <c r="A32" s="296">
        <v>19</v>
      </c>
      <c r="B32" s="14" t="s">
        <v>3467</v>
      </c>
      <c r="C32" s="13" t="s">
        <v>3468</v>
      </c>
      <c r="D32" s="296"/>
      <c r="E32" s="296">
        <v>4000</v>
      </c>
      <c r="F32" s="296">
        <v>2002</v>
      </c>
    </row>
    <row r="33" spans="1:6" ht="35.1" customHeight="1" x14ac:dyDescent="0.2">
      <c r="A33" s="296">
        <v>20</v>
      </c>
      <c r="B33" s="14" t="s">
        <v>3469</v>
      </c>
      <c r="C33" s="13" t="s">
        <v>3470</v>
      </c>
      <c r="D33" s="296" t="s">
        <v>3447</v>
      </c>
      <c r="E33" s="296">
        <v>600</v>
      </c>
      <c r="F33" s="296">
        <v>2002</v>
      </c>
    </row>
    <row r="34" spans="1:6" ht="35.1" customHeight="1" x14ac:dyDescent="0.2">
      <c r="A34" s="644" t="s">
        <v>3471</v>
      </c>
      <c r="B34" s="644"/>
      <c r="C34" s="644"/>
      <c r="D34" s="644"/>
      <c r="E34" s="644"/>
      <c r="F34" s="644"/>
    </row>
    <row r="35" spans="1:6" ht="35.1" customHeight="1" x14ac:dyDescent="0.2">
      <c r="A35" s="296">
        <v>21</v>
      </c>
      <c r="B35" s="14" t="s">
        <v>3472</v>
      </c>
      <c r="C35" s="13" t="s">
        <v>3473</v>
      </c>
      <c r="D35" s="296" t="s">
        <v>3426</v>
      </c>
      <c r="E35" s="296">
        <v>10000</v>
      </c>
      <c r="F35" s="296">
        <v>2002</v>
      </c>
    </row>
  </sheetData>
  <mergeCells count="15">
    <mergeCell ref="A34:F34"/>
    <mergeCell ref="A1:F1"/>
    <mergeCell ref="A2:F2"/>
    <mergeCell ref="A11:F11"/>
    <mergeCell ref="A15:F15"/>
    <mergeCell ref="A18:F18"/>
    <mergeCell ref="A24:F24"/>
    <mergeCell ref="A27:F27"/>
    <mergeCell ref="A31:F31"/>
    <mergeCell ref="A3:A4"/>
    <mergeCell ref="B3:B4"/>
    <mergeCell ref="C3:C4"/>
    <mergeCell ref="F3:F4"/>
    <mergeCell ref="A5:F5"/>
    <mergeCell ref="A8:F8"/>
  </mergeCells>
  <pageMargins left="0.70866141732283472" right="0.70866141732283472" top="0.47244094488188981" bottom="0.74803149606299213" header="0.31496062992125984" footer="0.31496062992125984"/>
  <pageSetup paperSize="9" scale="99"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A3" sqref="A3:A4"/>
    </sheetView>
  </sheetViews>
  <sheetFormatPr defaultRowHeight="14.25" x14ac:dyDescent="0.2"/>
  <cols>
    <col min="1" max="1" width="5" customWidth="1"/>
    <col min="2" max="2" width="23.75" customWidth="1"/>
    <col min="3" max="5" width="10.75" customWidth="1"/>
    <col min="6" max="6" width="11.75" customWidth="1"/>
    <col min="7" max="9" width="10.75" customWidth="1"/>
    <col min="10" max="10" width="12.125" customWidth="1"/>
    <col min="11" max="11" width="11.875" customWidth="1"/>
  </cols>
  <sheetData>
    <row r="1" spans="1:11" ht="18.75" x14ac:dyDescent="0.2">
      <c r="A1" s="649" t="s">
        <v>3511</v>
      </c>
      <c r="B1" s="649"/>
      <c r="C1" s="649"/>
      <c r="D1" s="649"/>
      <c r="E1" s="649"/>
      <c r="F1" s="649"/>
      <c r="G1" s="649"/>
      <c r="H1" s="649"/>
      <c r="I1" s="649"/>
      <c r="J1" s="649"/>
      <c r="K1" s="649"/>
    </row>
    <row r="2" spans="1:11" ht="26.25" customHeight="1" x14ac:dyDescent="0.2">
      <c r="A2" s="626" t="s">
        <v>3566</v>
      </c>
      <c r="B2" s="626"/>
      <c r="C2" s="626"/>
      <c r="D2" s="626"/>
      <c r="E2" s="626"/>
      <c r="F2" s="626"/>
      <c r="G2" s="626"/>
      <c r="H2" s="626"/>
      <c r="I2" s="626"/>
      <c r="J2" s="626"/>
      <c r="K2" s="626"/>
    </row>
    <row r="3" spans="1:11" ht="27" customHeight="1" x14ac:dyDescent="0.2">
      <c r="A3" s="630" t="s">
        <v>266</v>
      </c>
      <c r="B3" s="630" t="s">
        <v>267</v>
      </c>
      <c r="C3" s="634" t="s">
        <v>2175</v>
      </c>
      <c r="D3" s="635"/>
      <c r="E3" s="635"/>
      <c r="F3" s="635"/>
      <c r="G3" s="635"/>
      <c r="H3" s="636"/>
      <c r="I3" s="650" t="s">
        <v>2176</v>
      </c>
      <c r="J3" s="651"/>
      <c r="K3" s="652"/>
    </row>
    <row r="4" spans="1:11" ht="63" x14ac:dyDescent="0.2">
      <c r="A4" s="631"/>
      <c r="B4" s="631"/>
      <c r="C4" s="365" t="s">
        <v>2177</v>
      </c>
      <c r="D4" s="365" t="s">
        <v>2178</v>
      </c>
      <c r="E4" s="365" t="s">
        <v>2179</v>
      </c>
      <c r="F4" s="365" t="s">
        <v>2180</v>
      </c>
      <c r="G4" s="365" t="s">
        <v>2181</v>
      </c>
      <c r="H4" s="365" t="s">
        <v>2182</v>
      </c>
      <c r="I4" s="365" t="s">
        <v>2183</v>
      </c>
      <c r="J4" s="365" t="s">
        <v>2184</v>
      </c>
      <c r="K4" s="365" t="s">
        <v>2185</v>
      </c>
    </row>
    <row r="5" spans="1:11" ht="21" customHeight="1" x14ac:dyDescent="0.2">
      <c r="A5" s="186" t="s">
        <v>269</v>
      </c>
      <c r="B5" s="187" t="s">
        <v>270</v>
      </c>
      <c r="C5" s="219">
        <f>SUM(C6:C23)</f>
        <v>8266</v>
      </c>
      <c r="D5" s="219">
        <f t="shared" ref="D5:K5" si="0">SUM(D6:D23)</f>
        <v>1847</v>
      </c>
      <c r="E5" s="219">
        <f t="shared" si="0"/>
        <v>162.31</v>
      </c>
      <c r="F5" s="23">
        <f t="shared" si="0"/>
        <v>5980</v>
      </c>
      <c r="G5" s="219">
        <f t="shared" si="0"/>
        <v>275</v>
      </c>
      <c r="H5" s="219"/>
      <c r="I5" s="23">
        <f t="shared" si="0"/>
        <v>12120</v>
      </c>
      <c r="J5" s="23">
        <f t="shared" si="0"/>
        <v>11335</v>
      </c>
      <c r="K5" s="23">
        <f t="shared" si="0"/>
        <v>4880</v>
      </c>
    </row>
    <row r="6" spans="1:11" ht="15" hidden="1" x14ac:dyDescent="0.25">
      <c r="A6" s="24">
        <v>1</v>
      </c>
      <c r="B6" s="220" t="s">
        <v>271</v>
      </c>
      <c r="C6" s="21">
        <v>200</v>
      </c>
      <c r="D6" s="21"/>
      <c r="E6" s="21">
        <v>12</v>
      </c>
      <c r="F6" s="21">
        <v>300</v>
      </c>
      <c r="G6" s="21"/>
      <c r="H6" s="21"/>
      <c r="I6" s="21">
        <v>50</v>
      </c>
      <c r="J6" s="21"/>
      <c r="K6" s="21">
        <v>1000</v>
      </c>
    </row>
    <row r="7" spans="1:11" ht="15" hidden="1" x14ac:dyDescent="0.25">
      <c r="A7" s="26">
        <v>2</v>
      </c>
      <c r="B7" s="221" t="s">
        <v>275</v>
      </c>
      <c r="C7" s="58">
        <v>250</v>
      </c>
      <c r="D7" s="58"/>
      <c r="E7" s="58">
        <v>8</v>
      </c>
      <c r="F7" s="58">
        <v>75</v>
      </c>
      <c r="G7" s="58"/>
      <c r="H7" s="58"/>
      <c r="I7" s="58">
        <v>1000</v>
      </c>
      <c r="J7" s="58"/>
      <c r="K7" s="58"/>
    </row>
    <row r="8" spans="1:11" ht="15" hidden="1" x14ac:dyDescent="0.25">
      <c r="A8" s="24">
        <v>3</v>
      </c>
      <c r="B8" s="220" t="s">
        <v>281</v>
      </c>
      <c r="C8" s="21">
        <v>200</v>
      </c>
      <c r="D8" s="21"/>
      <c r="E8" s="21">
        <v>2</v>
      </c>
      <c r="F8" s="21">
        <v>100</v>
      </c>
      <c r="G8" s="21">
        <v>25</v>
      </c>
      <c r="H8" s="21"/>
      <c r="I8" s="21">
        <v>200</v>
      </c>
      <c r="J8" s="21">
        <v>200</v>
      </c>
      <c r="K8" s="21">
        <v>200</v>
      </c>
    </row>
    <row r="9" spans="1:11" ht="15" hidden="1" x14ac:dyDescent="0.25">
      <c r="A9" s="24">
        <v>4</v>
      </c>
      <c r="B9" s="220" t="s">
        <v>309</v>
      </c>
      <c r="C9" s="21">
        <v>1500</v>
      </c>
      <c r="D9" s="21"/>
      <c r="E9" s="21">
        <v>3</v>
      </c>
      <c r="F9" s="21">
        <v>400</v>
      </c>
      <c r="G9" s="21"/>
      <c r="H9" s="21"/>
      <c r="I9" s="21">
        <v>500</v>
      </c>
      <c r="J9" s="21">
        <v>500</v>
      </c>
      <c r="K9" s="21">
        <v>400</v>
      </c>
    </row>
    <row r="10" spans="1:11" ht="15" hidden="1" x14ac:dyDescent="0.25">
      <c r="A10" s="24">
        <v>5</v>
      </c>
      <c r="B10" s="220" t="s">
        <v>318</v>
      </c>
      <c r="C10" s="21">
        <v>20</v>
      </c>
      <c r="D10" s="21"/>
      <c r="E10" s="21">
        <v>25</v>
      </c>
      <c r="F10" s="21">
        <v>40</v>
      </c>
      <c r="G10" s="21"/>
      <c r="H10" s="21"/>
      <c r="I10" s="21">
        <v>20</v>
      </c>
      <c r="J10" s="21">
        <v>25</v>
      </c>
      <c r="K10" s="21">
        <v>20</v>
      </c>
    </row>
    <row r="11" spans="1:11" ht="15" hidden="1" x14ac:dyDescent="0.25">
      <c r="A11" s="24">
        <v>6</v>
      </c>
      <c r="B11" s="220" t="s">
        <v>328</v>
      </c>
      <c r="C11" s="21">
        <v>500</v>
      </c>
      <c r="D11" s="21"/>
      <c r="E11" s="21">
        <v>8</v>
      </c>
      <c r="F11" s="21">
        <v>500</v>
      </c>
      <c r="G11" s="21">
        <v>250</v>
      </c>
      <c r="H11" s="21"/>
      <c r="I11" s="21">
        <v>200</v>
      </c>
      <c r="J11" s="21">
        <v>1000</v>
      </c>
      <c r="K11" s="21">
        <v>100</v>
      </c>
    </row>
    <row r="12" spans="1:11" ht="15" hidden="1" x14ac:dyDescent="0.25">
      <c r="A12" s="24">
        <v>7</v>
      </c>
      <c r="B12" s="220" t="s">
        <v>340</v>
      </c>
      <c r="C12" s="21">
        <v>200</v>
      </c>
      <c r="D12" s="21">
        <v>100</v>
      </c>
      <c r="E12" s="21">
        <v>10</v>
      </c>
      <c r="F12" s="21">
        <v>300</v>
      </c>
      <c r="G12" s="21"/>
      <c r="H12" s="21"/>
      <c r="I12" s="21">
        <v>400</v>
      </c>
      <c r="J12" s="21">
        <v>200</v>
      </c>
      <c r="K12" s="21">
        <v>400</v>
      </c>
    </row>
    <row r="13" spans="1:11" ht="15" hidden="1" x14ac:dyDescent="0.25">
      <c r="A13" s="24">
        <v>8</v>
      </c>
      <c r="B13" s="220" t="s">
        <v>351</v>
      </c>
      <c r="C13" s="21">
        <v>1500</v>
      </c>
      <c r="D13" s="21"/>
      <c r="E13" s="21">
        <v>5</v>
      </c>
      <c r="F13" s="21">
        <v>500</v>
      </c>
      <c r="G13" s="21"/>
      <c r="H13" s="21"/>
      <c r="I13" s="21">
        <v>1400</v>
      </c>
      <c r="J13" s="21">
        <v>1200</v>
      </c>
      <c r="K13" s="21">
        <v>500</v>
      </c>
    </row>
    <row r="14" spans="1:11" ht="15" hidden="1" x14ac:dyDescent="0.25">
      <c r="A14" s="24">
        <v>9</v>
      </c>
      <c r="B14" s="220" t="s">
        <v>362</v>
      </c>
      <c r="C14" s="21">
        <v>100</v>
      </c>
      <c r="D14" s="21"/>
      <c r="E14" s="21">
        <v>2</v>
      </c>
      <c r="F14" s="21">
        <v>100</v>
      </c>
      <c r="G14" s="21"/>
      <c r="H14" s="21"/>
      <c r="I14" s="21">
        <v>100</v>
      </c>
      <c r="J14" s="21">
        <v>200</v>
      </c>
      <c r="K14" s="21">
        <v>200</v>
      </c>
    </row>
    <row r="15" spans="1:11" ht="15" hidden="1" x14ac:dyDescent="0.25">
      <c r="A15" s="24">
        <v>10</v>
      </c>
      <c r="B15" s="220" t="s">
        <v>369</v>
      </c>
      <c r="C15" s="21">
        <v>200</v>
      </c>
      <c r="D15" s="21">
        <v>50</v>
      </c>
      <c r="E15" s="21">
        <v>10</v>
      </c>
      <c r="F15" s="21">
        <v>100</v>
      </c>
      <c r="G15" s="21"/>
      <c r="H15" s="21"/>
      <c r="I15" s="21">
        <v>800</v>
      </c>
      <c r="J15" s="21">
        <v>200</v>
      </c>
      <c r="K15" s="21">
        <v>500</v>
      </c>
    </row>
    <row r="16" spans="1:11" ht="15" hidden="1" x14ac:dyDescent="0.25">
      <c r="A16" s="24">
        <v>11</v>
      </c>
      <c r="B16" s="220" t="s">
        <v>388</v>
      </c>
      <c r="C16" s="21">
        <v>1000</v>
      </c>
      <c r="D16" s="21">
        <v>980</v>
      </c>
      <c r="E16" s="21">
        <v>20</v>
      </c>
      <c r="F16" s="21">
        <v>500</v>
      </c>
      <c r="G16" s="21"/>
      <c r="H16" s="21"/>
      <c r="I16" s="21">
        <v>5000</v>
      </c>
      <c r="J16" s="21">
        <v>5000</v>
      </c>
      <c r="K16" s="21"/>
    </row>
    <row r="17" spans="1:11" ht="15" hidden="1" x14ac:dyDescent="0.25">
      <c r="A17" s="24">
        <v>12</v>
      </c>
      <c r="B17" s="220" t="s">
        <v>398</v>
      </c>
      <c r="C17" s="21">
        <v>300</v>
      </c>
      <c r="D17" s="21"/>
      <c r="E17" s="21">
        <v>10</v>
      </c>
      <c r="F17" s="21">
        <v>400</v>
      </c>
      <c r="G17" s="21"/>
      <c r="H17" s="21"/>
      <c r="I17" s="21">
        <v>650</v>
      </c>
      <c r="J17" s="21">
        <v>600</v>
      </c>
      <c r="K17" s="21">
        <v>200</v>
      </c>
    </row>
    <row r="18" spans="1:11" ht="15" hidden="1" x14ac:dyDescent="0.25">
      <c r="A18" s="24">
        <v>13</v>
      </c>
      <c r="B18" s="220" t="s">
        <v>405</v>
      </c>
      <c r="C18" s="21">
        <v>350</v>
      </c>
      <c r="D18" s="21">
        <v>167</v>
      </c>
      <c r="E18" s="21">
        <v>12</v>
      </c>
      <c r="F18" s="21">
        <v>305</v>
      </c>
      <c r="G18" s="21"/>
      <c r="H18" s="21"/>
      <c r="I18" s="21">
        <v>440</v>
      </c>
      <c r="J18" s="21">
        <v>430</v>
      </c>
      <c r="K18" s="21">
        <v>250</v>
      </c>
    </row>
    <row r="19" spans="1:11" ht="15" hidden="1" x14ac:dyDescent="0.25">
      <c r="A19" s="24">
        <v>14</v>
      </c>
      <c r="B19" s="220" t="s">
        <v>419</v>
      </c>
      <c r="C19" s="21">
        <v>200</v>
      </c>
      <c r="D19" s="21"/>
      <c r="E19" s="21">
        <v>10</v>
      </c>
      <c r="F19" s="21">
        <v>100</v>
      </c>
      <c r="G19" s="21"/>
      <c r="H19" s="21"/>
      <c r="I19" s="21">
        <v>200</v>
      </c>
      <c r="J19" s="21">
        <v>550</v>
      </c>
      <c r="K19" s="21"/>
    </row>
    <row r="20" spans="1:11" ht="15" hidden="1" x14ac:dyDescent="0.25">
      <c r="A20" s="24">
        <v>15</v>
      </c>
      <c r="B20" s="220" t="s">
        <v>427</v>
      </c>
      <c r="C20" s="21">
        <v>46</v>
      </c>
      <c r="D20" s="21"/>
      <c r="E20" s="21">
        <v>0.31</v>
      </c>
      <c r="F20" s="21">
        <v>60</v>
      </c>
      <c r="G20" s="21"/>
      <c r="H20" s="21"/>
      <c r="I20" s="21">
        <v>60</v>
      </c>
      <c r="J20" s="21">
        <v>30</v>
      </c>
      <c r="K20" s="21">
        <v>60</v>
      </c>
    </row>
    <row r="21" spans="1:11" ht="15" hidden="1" x14ac:dyDescent="0.25">
      <c r="A21" s="24">
        <v>16</v>
      </c>
      <c r="B21" s="220" t="s">
        <v>432</v>
      </c>
      <c r="C21" s="21">
        <v>500</v>
      </c>
      <c r="D21" s="21"/>
      <c r="E21" s="21">
        <v>5</v>
      </c>
      <c r="F21" s="21"/>
      <c r="G21" s="21"/>
      <c r="H21" s="21"/>
      <c r="I21" s="21">
        <v>500</v>
      </c>
      <c r="J21" s="21">
        <v>500</v>
      </c>
      <c r="K21" s="21">
        <v>500</v>
      </c>
    </row>
    <row r="22" spans="1:11" ht="15" hidden="1" x14ac:dyDescent="0.25">
      <c r="A22" s="26">
        <v>17</v>
      </c>
      <c r="B22" s="221" t="s">
        <v>437</v>
      </c>
      <c r="C22" s="58">
        <v>1000</v>
      </c>
      <c r="D22" s="58">
        <v>500</v>
      </c>
      <c r="E22" s="58">
        <v>10</v>
      </c>
      <c r="F22" s="58">
        <v>2000</v>
      </c>
      <c r="G22" s="58"/>
      <c r="H22" s="58"/>
      <c r="I22" s="58">
        <v>500</v>
      </c>
      <c r="J22" s="58">
        <v>200</v>
      </c>
      <c r="K22" s="58">
        <v>500</v>
      </c>
    </row>
    <row r="23" spans="1:11" ht="15" hidden="1" x14ac:dyDescent="0.25">
      <c r="A23" s="26">
        <v>18</v>
      </c>
      <c r="B23" s="221" t="s">
        <v>438</v>
      </c>
      <c r="C23" s="58">
        <v>200</v>
      </c>
      <c r="D23" s="58">
        <v>50</v>
      </c>
      <c r="E23" s="58">
        <v>10</v>
      </c>
      <c r="F23" s="58">
        <v>200</v>
      </c>
      <c r="G23" s="58"/>
      <c r="H23" s="58"/>
      <c r="I23" s="58">
        <v>100</v>
      </c>
      <c r="J23" s="58">
        <v>500</v>
      </c>
      <c r="K23" s="58">
        <v>50</v>
      </c>
    </row>
    <row r="24" spans="1:11" ht="17.25" customHeight="1" x14ac:dyDescent="0.2">
      <c r="A24" s="28" t="s">
        <v>442</v>
      </c>
      <c r="B24" s="39" t="s">
        <v>443</v>
      </c>
      <c r="C24" s="53">
        <v>400</v>
      </c>
      <c r="D24" s="53"/>
      <c r="E24" s="53">
        <v>35</v>
      </c>
      <c r="F24" s="37"/>
      <c r="G24" s="53"/>
      <c r="H24" s="53"/>
      <c r="I24" s="37">
        <v>4000</v>
      </c>
      <c r="J24" s="37"/>
      <c r="K24" s="37">
        <v>500</v>
      </c>
    </row>
    <row r="25" spans="1:11" ht="15" hidden="1" x14ac:dyDescent="0.25">
      <c r="A25" s="29">
        <v>1</v>
      </c>
      <c r="B25" s="98" t="s">
        <v>2186</v>
      </c>
      <c r="C25" s="55">
        <v>400</v>
      </c>
      <c r="D25" s="55"/>
      <c r="E25" s="55">
        <v>25</v>
      </c>
      <c r="F25" s="36"/>
      <c r="G25" s="55"/>
      <c r="H25" s="55"/>
      <c r="I25" s="36">
        <v>4000</v>
      </c>
      <c r="J25" s="36"/>
      <c r="K25" s="36">
        <v>500</v>
      </c>
    </row>
    <row r="26" spans="1:11" ht="15" hidden="1" x14ac:dyDescent="0.25">
      <c r="A26" s="29">
        <v>2</v>
      </c>
      <c r="B26" s="98" t="s">
        <v>447</v>
      </c>
      <c r="C26" s="55"/>
      <c r="D26" s="55"/>
      <c r="E26" s="55">
        <v>10</v>
      </c>
      <c r="F26" s="36"/>
      <c r="G26" s="55"/>
      <c r="H26" s="55"/>
      <c r="I26" s="36"/>
      <c r="J26" s="36"/>
      <c r="K26" s="36"/>
    </row>
    <row r="27" spans="1:11" ht="18" customHeight="1" x14ac:dyDescent="0.2">
      <c r="A27" s="28" t="s">
        <v>455</v>
      </c>
      <c r="B27" s="39" t="s">
        <v>3555</v>
      </c>
      <c r="C27" s="53">
        <f>SUM(C28:C39)</f>
        <v>1246.58</v>
      </c>
      <c r="D27" s="53"/>
      <c r="E27" s="53">
        <f>SUM(E28:E39)</f>
        <v>45.5</v>
      </c>
      <c r="F27" s="222">
        <f>SUM(F28:F39)</f>
        <v>1224.7399999999998</v>
      </c>
      <c r="G27" s="223">
        <f>SUM(G28:G39)</f>
        <v>1935</v>
      </c>
      <c r="H27" s="223"/>
      <c r="I27" s="37">
        <f>SUM(I28:I39)</f>
        <v>3430</v>
      </c>
      <c r="J27" s="37"/>
      <c r="K27" s="37"/>
    </row>
    <row r="28" spans="1:11" ht="15" hidden="1" x14ac:dyDescent="0.25">
      <c r="A28" s="33">
        <v>1</v>
      </c>
      <c r="B28" s="98" t="s">
        <v>2187</v>
      </c>
      <c r="C28" s="55">
        <v>6.67</v>
      </c>
      <c r="D28" s="55"/>
      <c r="E28" s="55">
        <v>0.5</v>
      </c>
      <c r="F28" s="36">
        <v>41.67</v>
      </c>
      <c r="G28" s="55">
        <v>20</v>
      </c>
      <c r="H28" s="55"/>
      <c r="I28" s="36">
        <v>70</v>
      </c>
      <c r="J28" s="36"/>
      <c r="K28" s="36"/>
    </row>
    <row r="29" spans="1:11" ht="15" hidden="1" x14ac:dyDescent="0.25">
      <c r="A29" s="33">
        <v>2</v>
      </c>
      <c r="B29" s="98" t="s">
        <v>2188</v>
      </c>
      <c r="C29" s="55">
        <v>166.67</v>
      </c>
      <c r="D29" s="55"/>
      <c r="E29" s="55">
        <v>0.5</v>
      </c>
      <c r="F29" s="36">
        <v>100</v>
      </c>
      <c r="G29" s="55">
        <v>50</v>
      </c>
      <c r="H29" s="55"/>
      <c r="I29" s="36">
        <v>200</v>
      </c>
      <c r="J29" s="36"/>
      <c r="K29" s="36"/>
    </row>
    <row r="30" spans="1:11" ht="15" hidden="1" x14ac:dyDescent="0.25">
      <c r="A30" s="33">
        <v>3</v>
      </c>
      <c r="B30" s="98" t="s">
        <v>392</v>
      </c>
      <c r="C30" s="55">
        <v>100</v>
      </c>
      <c r="D30" s="55"/>
      <c r="E30" s="55">
        <v>5</v>
      </c>
      <c r="F30" s="36"/>
      <c r="G30" s="55"/>
      <c r="H30" s="55"/>
      <c r="I30" s="36">
        <v>50</v>
      </c>
      <c r="J30" s="36"/>
      <c r="K30" s="36"/>
    </row>
    <row r="31" spans="1:11" ht="15" hidden="1" x14ac:dyDescent="0.25">
      <c r="A31" s="33">
        <v>4</v>
      </c>
      <c r="B31" s="98" t="s">
        <v>2189</v>
      </c>
      <c r="C31" s="55">
        <v>100</v>
      </c>
      <c r="D31" s="55"/>
      <c r="E31" s="55">
        <v>2</v>
      </c>
      <c r="F31" s="36">
        <v>83.3</v>
      </c>
      <c r="G31" s="55">
        <v>200</v>
      </c>
      <c r="H31" s="55"/>
      <c r="I31" s="36">
        <v>300</v>
      </c>
      <c r="J31" s="36"/>
      <c r="K31" s="36"/>
    </row>
    <row r="32" spans="1:11" ht="15" hidden="1" x14ac:dyDescent="0.25">
      <c r="A32" s="33">
        <v>5</v>
      </c>
      <c r="B32" s="98" t="s">
        <v>2190</v>
      </c>
      <c r="C32" s="55">
        <v>20</v>
      </c>
      <c r="D32" s="55"/>
      <c r="E32" s="55">
        <v>3</v>
      </c>
      <c r="F32" s="36">
        <v>83.3</v>
      </c>
      <c r="G32" s="55">
        <v>50</v>
      </c>
      <c r="H32" s="55"/>
      <c r="I32" s="36">
        <v>100</v>
      </c>
      <c r="J32" s="36"/>
      <c r="K32" s="36"/>
    </row>
    <row r="33" spans="1:11" ht="15" hidden="1" x14ac:dyDescent="0.25">
      <c r="A33" s="33">
        <v>6</v>
      </c>
      <c r="B33" s="98" t="s">
        <v>2191</v>
      </c>
      <c r="C33" s="55">
        <v>166.67</v>
      </c>
      <c r="D33" s="55"/>
      <c r="E33" s="55">
        <v>4</v>
      </c>
      <c r="F33" s="36">
        <v>416.67</v>
      </c>
      <c r="G33" s="55">
        <v>1000</v>
      </c>
      <c r="H33" s="55"/>
      <c r="I33" s="36">
        <v>2000</v>
      </c>
      <c r="J33" s="36"/>
      <c r="K33" s="36"/>
    </row>
    <row r="34" spans="1:11" ht="15" hidden="1" x14ac:dyDescent="0.25">
      <c r="A34" s="33">
        <v>7</v>
      </c>
      <c r="B34" s="98" t="s">
        <v>2192</v>
      </c>
      <c r="C34" s="55">
        <v>53.3</v>
      </c>
      <c r="D34" s="55"/>
      <c r="E34" s="55">
        <v>5</v>
      </c>
      <c r="F34" s="36">
        <v>83.3</v>
      </c>
      <c r="G34" s="55">
        <v>100</v>
      </c>
      <c r="H34" s="55"/>
      <c r="I34" s="36">
        <v>150</v>
      </c>
      <c r="J34" s="36"/>
      <c r="K34" s="36"/>
    </row>
    <row r="35" spans="1:11" ht="15" hidden="1" x14ac:dyDescent="0.25">
      <c r="A35" s="33">
        <v>8</v>
      </c>
      <c r="B35" s="98" t="s">
        <v>2193</v>
      </c>
      <c r="C35" s="55">
        <v>100</v>
      </c>
      <c r="D35" s="55"/>
      <c r="E35" s="55">
        <v>1</v>
      </c>
      <c r="F35" s="36">
        <v>83.3</v>
      </c>
      <c r="G35" s="55">
        <v>15</v>
      </c>
      <c r="H35" s="55"/>
      <c r="I35" s="36">
        <v>50</v>
      </c>
      <c r="J35" s="36"/>
      <c r="K35" s="36"/>
    </row>
    <row r="36" spans="1:11" ht="15" hidden="1" x14ac:dyDescent="0.25">
      <c r="A36" s="33">
        <v>9</v>
      </c>
      <c r="B36" s="98" t="s">
        <v>2194</v>
      </c>
      <c r="C36" s="55">
        <v>333.3</v>
      </c>
      <c r="D36" s="55"/>
      <c r="E36" s="55">
        <v>20</v>
      </c>
      <c r="F36" s="36">
        <v>83.3</v>
      </c>
      <c r="G36" s="55">
        <v>100</v>
      </c>
      <c r="H36" s="55"/>
      <c r="I36" s="36">
        <v>200</v>
      </c>
      <c r="J36" s="36"/>
      <c r="K36" s="36"/>
    </row>
    <row r="37" spans="1:11" ht="15" hidden="1" x14ac:dyDescent="0.25">
      <c r="A37" s="33">
        <v>10</v>
      </c>
      <c r="B37" s="98" t="s">
        <v>2195</v>
      </c>
      <c r="C37" s="55">
        <v>66.67</v>
      </c>
      <c r="D37" s="55"/>
      <c r="E37" s="55">
        <v>3</v>
      </c>
      <c r="F37" s="36">
        <v>83.3</v>
      </c>
      <c r="G37" s="55">
        <v>200</v>
      </c>
      <c r="H37" s="55"/>
      <c r="I37" s="36">
        <v>50</v>
      </c>
      <c r="J37" s="36"/>
      <c r="K37" s="36"/>
    </row>
    <row r="38" spans="1:11" ht="15" hidden="1" x14ac:dyDescent="0.25">
      <c r="A38" s="33">
        <v>11</v>
      </c>
      <c r="B38" s="98" t="s">
        <v>1928</v>
      </c>
      <c r="C38" s="55">
        <v>100</v>
      </c>
      <c r="D38" s="55"/>
      <c r="E38" s="55">
        <v>1</v>
      </c>
      <c r="F38" s="36">
        <v>83.3</v>
      </c>
      <c r="G38" s="55"/>
      <c r="H38" s="55"/>
      <c r="I38" s="36">
        <v>150</v>
      </c>
      <c r="J38" s="36"/>
      <c r="K38" s="36"/>
    </row>
    <row r="39" spans="1:11" ht="15" hidden="1" x14ac:dyDescent="0.25">
      <c r="A39" s="33">
        <v>12</v>
      </c>
      <c r="B39" s="98" t="s">
        <v>2196</v>
      </c>
      <c r="C39" s="55">
        <v>33.299999999999997</v>
      </c>
      <c r="D39" s="55"/>
      <c r="E39" s="55">
        <v>0.5</v>
      </c>
      <c r="F39" s="36">
        <v>83.3</v>
      </c>
      <c r="G39" s="55">
        <v>200</v>
      </c>
      <c r="H39" s="55"/>
      <c r="I39" s="36">
        <v>110</v>
      </c>
      <c r="J39" s="36"/>
      <c r="K39" s="36"/>
    </row>
    <row r="40" spans="1:11" ht="20.25" customHeight="1" x14ac:dyDescent="0.2">
      <c r="A40" s="28" t="s">
        <v>472</v>
      </c>
      <c r="B40" s="39" t="s">
        <v>473</v>
      </c>
      <c r="C40" s="53">
        <f>SUM(C41:C72)</f>
        <v>26675.980000000003</v>
      </c>
      <c r="D40" s="53">
        <f t="shared" ref="D40:K40" si="1">SUM(D41:D72)</f>
        <v>20</v>
      </c>
      <c r="E40" s="224">
        <f t="shared" si="1"/>
        <v>569.95000000000005</v>
      </c>
      <c r="F40" s="37">
        <f t="shared" si="1"/>
        <v>350</v>
      </c>
      <c r="G40" s="53"/>
      <c r="H40" s="53"/>
      <c r="I40" s="53">
        <f t="shared" si="1"/>
        <v>107500</v>
      </c>
      <c r="J40" s="53">
        <f t="shared" si="1"/>
        <v>80000</v>
      </c>
      <c r="K40" s="53">
        <f t="shared" si="1"/>
        <v>110000</v>
      </c>
    </row>
    <row r="41" spans="1:11" ht="15" hidden="1" x14ac:dyDescent="0.25">
      <c r="A41" s="33">
        <v>1</v>
      </c>
      <c r="B41" s="98" t="s">
        <v>474</v>
      </c>
      <c r="C41" s="55">
        <v>1100</v>
      </c>
      <c r="D41" s="53"/>
      <c r="E41" s="55">
        <v>18</v>
      </c>
      <c r="F41" s="179">
        <v>150</v>
      </c>
      <c r="G41" s="55"/>
      <c r="H41" s="55"/>
      <c r="I41" s="36">
        <v>3000</v>
      </c>
      <c r="J41" s="36">
        <v>3000</v>
      </c>
      <c r="K41" s="36">
        <v>3000</v>
      </c>
    </row>
    <row r="42" spans="1:11" ht="15" hidden="1" x14ac:dyDescent="0.25">
      <c r="A42" s="33">
        <v>2</v>
      </c>
      <c r="B42" s="98" t="s">
        <v>526</v>
      </c>
      <c r="C42" s="55">
        <v>1050</v>
      </c>
      <c r="D42" s="55"/>
      <c r="E42" s="55">
        <v>16</v>
      </c>
      <c r="F42" s="179" t="s">
        <v>2197</v>
      </c>
      <c r="G42" s="55"/>
      <c r="H42" s="55"/>
      <c r="I42" s="36">
        <v>4000</v>
      </c>
      <c r="J42" s="36">
        <v>4000</v>
      </c>
      <c r="K42" s="36">
        <v>4000</v>
      </c>
    </row>
    <row r="43" spans="1:11" ht="15" hidden="1" x14ac:dyDescent="0.25">
      <c r="A43" s="33">
        <v>3</v>
      </c>
      <c r="B43" s="98" t="s">
        <v>514</v>
      </c>
      <c r="C43" s="55">
        <v>716.67</v>
      </c>
      <c r="D43" s="55"/>
      <c r="E43" s="55">
        <v>20</v>
      </c>
      <c r="F43" s="179" t="s">
        <v>2198</v>
      </c>
      <c r="G43" s="55"/>
      <c r="H43" s="55"/>
      <c r="I43" s="36">
        <v>5000</v>
      </c>
      <c r="J43" s="36">
        <v>3000</v>
      </c>
      <c r="K43" s="36">
        <v>5000</v>
      </c>
    </row>
    <row r="44" spans="1:11" ht="15" hidden="1" x14ac:dyDescent="0.25">
      <c r="A44" s="33">
        <v>4</v>
      </c>
      <c r="B44" s="98" t="s">
        <v>527</v>
      </c>
      <c r="C44" s="55">
        <v>800</v>
      </c>
      <c r="D44" s="55"/>
      <c r="E44" s="55">
        <v>12</v>
      </c>
      <c r="F44" s="179" t="s">
        <v>2198</v>
      </c>
      <c r="G44" s="55"/>
      <c r="H44" s="55"/>
      <c r="I44" s="36">
        <v>5000</v>
      </c>
      <c r="J44" s="36">
        <v>4000</v>
      </c>
      <c r="K44" s="36">
        <v>4000</v>
      </c>
    </row>
    <row r="45" spans="1:11" ht="15" hidden="1" x14ac:dyDescent="0.25">
      <c r="A45" s="33">
        <v>5</v>
      </c>
      <c r="B45" s="98" t="s">
        <v>493</v>
      </c>
      <c r="C45" s="55">
        <v>933.33</v>
      </c>
      <c r="D45" s="55"/>
      <c r="E45" s="55">
        <v>14</v>
      </c>
      <c r="F45" s="179" t="s">
        <v>2198</v>
      </c>
      <c r="G45" s="55"/>
      <c r="H45" s="55"/>
      <c r="I45" s="36">
        <v>2500</v>
      </c>
      <c r="J45" s="36">
        <v>2500</v>
      </c>
      <c r="K45" s="36">
        <v>2500</v>
      </c>
    </row>
    <row r="46" spans="1:11" ht="15" hidden="1" x14ac:dyDescent="0.25">
      <c r="A46" s="33">
        <v>6</v>
      </c>
      <c r="B46" s="98" t="s">
        <v>503</v>
      </c>
      <c r="C46" s="55">
        <v>766.67</v>
      </c>
      <c r="D46" s="55"/>
      <c r="E46" s="55">
        <v>10</v>
      </c>
      <c r="F46" s="179" t="s">
        <v>2197</v>
      </c>
      <c r="G46" s="55"/>
      <c r="H46" s="55"/>
      <c r="I46" s="36">
        <v>3000</v>
      </c>
      <c r="J46" s="36">
        <v>2500</v>
      </c>
      <c r="K46" s="36">
        <v>2500</v>
      </c>
    </row>
    <row r="47" spans="1:11" ht="15" hidden="1" x14ac:dyDescent="0.25">
      <c r="A47" s="33">
        <v>7</v>
      </c>
      <c r="B47" s="98" t="s">
        <v>501</v>
      </c>
      <c r="C47" s="55">
        <v>856.67</v>
      </c>
      <c r="D47" s="55"/>
      <c r="E47" s="55">
        <v>15.4</v>
      </c>
      <c r="F47" s="179" t="s">
        <v>2199</v>
      </c>
      <c r="G47" s="55"/>
      <c r="H47" s="55"/>
      <c r="I47" s="36">
        <v>2000</v>
      </c>
      <c r="J47" s="36">
        <v>2000</v>
      </c>
      <c r="K47" s="36">
        <v>3000</v>
      </c>
    </row>
    <row r="48" spans="1:11" ht="15" hidden="1" x14ac:dyDescent="0.25">
      <c r="A48" s="33">
        <v>8</v>
      </c>
      <c r="B48" s="98" t="s">
        <v>523</v>
      </c>
      <c r="C48" s="55">
        <v>1859.33</v>
      </c>
      <c r="D48" s="55"/>
      <c r="E48" s="55">
        <v>56.2</v>
      </c>
      <c r="F48" s="179" t="s">
        <v>2198</v>
      </c>
      <c r="G48" s="55"/>
      <c r="H48" s="55"/>
      <c r="I48" s="36">
        <v>5000</v>
      </c>
      <c r="J48" s="36">
        <v>2000</v>
      </c>
      <c r="K48" s="36">
        <v>4000</v>
      </c>
    </row>
    <row r="49" spans="1:11" ht="15" hidden="1" x14ac:dyDescent="0.25">
      <c r="A49" s="33">
        <v>9</v>
      </c>
      <c r="B49" s="98" t="s">
        <v>518</v>
      </c>
      <c r="C49" s="55">
        <v>733.33</v>
      </c>
      <c r="D49" s="55"/>
      <c r="E49" s="55">
        <v>13</v>
      </c>
      <c r="F49" s="179" t="s">
        <v>2198</v>
      </c>
      <c r="G49" s="55"/>
      <c r="H49" s="55"/>
      <c r="I49" s="36">
        <v>2000</v>
      </c>
      <c r="J49" s="36">
        <v>1000</v>
      </c>
      <c r="K49" s="36">
        <v>3000</v>
      </c>
    </row>
    <row r="50" spans="1:11" ht="15" hidden="1" x14ac:dyDescent="0.25">
      <c r="A50" s="33">
        <v>10</v>
      </c>
      <c r="B50" s="98" t="s">
        <v>534</v>
      </c>
      <c r="C50" s="55">
        <v>733.33</v>
      </c>
      <c r="D50" s="55"/>
      <c r="E50" s="55">
        <v>11</v>
      </c>
      <c r="F50" s="179" t="s">
        <v>2200</v>
      </c>
      <c r="G50" s="55"/>
      <c r="H50" s="55"/>
      <c r="I50" s="36">
        <v>3000</v>
      </c>
      <c r="J50" s="36">
        <v>2000</v>
      </c>
      <c r="K50" s="36">
        <v>4000</v>
      </c>
    </row>
    <row r="51" spans="1:11" ht="15" hidden="1" x14ac:dyDescent="0.25">
      <c r="A51" s="33">
        <v>11</v>
      </c>
      <c r="B51" s="98" t="s">
        <v>537</v>
      </c>
      <c r="C51" s="55">
        <v>593.33000000000004</v>
      </c>
      <c r="D51" s="55"/>
      <c r="E51" s="55">
        <v>14.7</v>
      </c>
      <c r="F51" s="179" t="s">
        <v>2198</v>
      </c>
      <c r="G51" s="55"/>
      <c r="H51" s="55"/>
      <c r="I51" s="36">
        <v>5000</v>
      </c>
      <c r="J51" s="36">
        <v>3000</v>
      </c>
      <c r="K51" s="36">
        <v>5000</v>
      </c>
    </row>
    <row r="52" spans="1:11" ht="15" hidden="1" x14ac:dyDescent="0.25">
      <c r="A52" s="33">
        <v>12</v>
      </c>
      <c r="B52" s="98" t="s">
        <v>542</v>
      </c>
      <c r="C52" s="55">
        <v>506.67</v>
      </c>
      <c r="D52" s="55"/>
      <c r="E52" s="55">
        <v>15</v>
      </c>
      <c r="F52" s="179" t="s">
        <v>2200</v>
      </c>
      <c r="G52" s="55"/>
      <c r="H52" s="55"/>
      <c r="I52" s="36">
        <v>5000</v>
      </c>
      <c r="J52" s="36">
        <v>3000</v>
      </c>
      <c r="K52" s="36">
        <v>5000</v>
      </c>
    </row>
    <row r="53" spans="1:11" ht="15" hidden="1" x14ac:dyDescent="0.25">
      <c r="A53" s="33">
        <v>13</v>
      </c>
      <c r="B53" s="98" t="s">
        <v>556</v>
      </c>
      <c r="C53" s="55">
        <v>500</v>
      </c>
      <c r="D53" s="55"/>
      <c r="E53" s="55">
        <v>15</v>
      </c>
      <c r="F53" s="179" t="s">
        <v>2198</v>
      </c>
      <c r="G53" s="55"/>
      <c r="H53" s="55"/>
      <c r="I53" s="36">
        <v>3000</v>
      </c>
      <c r="J53" s="36">
        <v>2000</v>
      </c>
      <c r="K53" s="36">
        <v>3000</v>
      </c>
    </row>
    <row r="54" spans="1:11" ht="15" hidden="1" x14ac:dyDescent="0.25">
      <c r="A54" s="33">
        <v>14</v>
      </c>
      <c r="B54" s="98" t="s">
        <v>575</v>
      </c>
      <c r="C54" s="55">
        <v>333.33</v>
      </c>
      <c r="D54" s="55"/>
      <c r="E54" s="55">
        <v>12.5</v>
      </c>
      <c r="F54" s="179" t="s">
        <v>2201</v>
      </c>
      <c r="G54" s="55"/>
      <c r="H54" s="55"/>
      <c r="I54" s="36">
        <v>5000</v>
      </c>
      <c r="J54" s="36">
        <v>5000</v>
      </c>
      <c r="K54" s="36">
        <v>5000</v>
      </c>
    </row>
    <row r="55" spans="1:11" ht="15" hidden="1" x14ac:dyDescent="0.25">
      <c r="A55" s="33">
        <v>15</v>
      </c>
      <c r="B55" s="98" t="s">
        <v>570</v>
      </c>
      <c r="C55" s="55">
        <v>3000</v>
      </c>
      <c r="D55" s="55"/>
      <c r="E55" s="55">
        <v>15</v>
      </c>
      <c r="F55" s="179" t="s">
        <v>2198</v>
      </c>
      <c r="G55" s="55"/>
      <c r="H55" s="55"/>
      <c r="I55" s="36">
        <v>5000</v>
      </c>
      <c r="J55" s="36">
        <v>5000</v>
      </c>
      <c r="K55" s="36">
        <v>5000</v>
      </c>
    </row>
    <row r="56" spans="1:11" ht="15" hidden="1" x14ac:dyDescent="0.25">
      <c r="A56" s="33">
        <v>16</v>
      </c>
      <c r="B56" s="98" t="s">
        <v>2202</v>
      </c>
      <c r="C56" s="55">
        <v>600</v>
      </c>
      <c r="D56" s="55"/>
      <c r="E56" s="55">
        <v>1.1000000000000001</v>
      </c>
      <c r="F56" s="179" t="s">
        <v>2198</v>
      </c>
      <c r="G56" s="55"/>
      <c r="H56" s="55"/>
      <c r="I56" s="36">
        <v>1000</v>
      </c>
      <c r="J56" s="36">
        <v>1000</v>
      </c>
      <c r="K56" s="36">
        <v>1000</v>
      </c>
    </row>
    <row r="57" spans="1:11" ht="15" hidden="1" x14ac:dyDescent="0.25">
      <c r="A57" s="33">
        <v>17</v>
      </c>
      <c r="B57" s="98" t="s">
        <v>2203</v>
      </c>
      <c r="C57" s="55">
        <v>473.33</v>
      </c>
      <c r="D57" s="55"/>
      <c r="E57" s="55">
        <v>5.5</v>
      </c>
      <c r="F57" s="179" t="s">
        <v>2204</v>
      </c>
      <c r="G57" s="55"/>
      <c r="H57" s="55"/>
      <c r="I57" s="36">
        <v>1000</v>
      </c>
      <c r="J57" s="36">
        <v>1000</v>
      </c>
      <c r="K57" s="36">
        <v>1000</v>
      </c>
    </row>
    <row r="58" spans="1:11" ht="15" hidden="1" x14ac:dyDescent="0.25">
      <c r="A58" s="33">
        <v>18</v>
      </c>
      <c r="B58" s="98" t="s">
        <v>590</v>
      </c>
      <c r="C58" s="55">
        <v>600</v>
      </c>
      <c r="D58" s="55"/>
      <c r="E58" s="55">
        <v>15</v>
      </c>
      <c r="F58" s="179" t="s">
        <v>2199</v>
      </c>
      <c r="G58" s="55"/>
      <c r="H58" s="55"/>
      <c r="I58" s="36">
        <v>5000</v>
      </c>
      <c r="J58" s="36">
        <v>5000</v>
      </c>
      <c r="K58" s="36">
        <v>5000</v>
      </c>
    </row>
    <row r="59" spans="1:11" ht="15" hidden="1" x14ac:dyDescent="0.25">
      <c r="A59" s="33">
        <v>19</v>
      </c>
      <c r="B59" s="98" t="s">
        <v>582</v>
      </c>
      <c r="C59" s="55">
        <v>633.33000000000004</v>
      </c>
      <c r="D59" s="55"/>
      <c r="E59" s="55">
        <v>12.5</v>
      </c>
      <c r="F59" s="179" t="s">
        <v>2198</v>
      </c>
      <c r="G59" s="55"/>
      <c r="H59" s="55"/>
      <c r="I59" s="36">
        <v>5000</v>
      </c>
      <c r="J59" s="36">
        <v>3000</v>
      </c>
      <c r="K59" s="36">
        <v>4000</v>
      </c>
    </row>
    <row r="60" spans="1:11" ht="15" hidden="1" x14ac:dyDescent="0.25">
      <c r="A60" s="33">
        <v>20</v>
      </c>
      <c r="B60" s="98" t="s">
        <v>576</v>
      </c>
      <c r="C60" s="55">
        <v>666.67</v>
      </c>
      <c r="D60" s="55"/>
      <c r="E60" s="55">
        <v>14.5</v>
      </c>
      <c r="F60" s="179" t="s">
        <v>2198</v>
      </c>
      <c r="G60" s="55"/>
      <c r="H60" s="55"/>
      <c r="I60" s="36">
        <v>5000</v>
      </c>
      <c r="J60" s="36">
        <v>4000</v>
      </c>
      <c r="K60" s="36">
        <v>4000</v>
      </c>
    </row>
    <row r="61" spans="1:11" ht="15" hidden="1" x14ac:dyDescent="0.25">
      <c r="A61" s="33">
        <v>21</v>
      </c>
      <c r="B61" s="98" t="s">
        <v>561</v>
      </c>
      <c r="C61" s="55">
        <v>716.67</v>
      </c>
      <c r="D61" s="55"/>
      <c r="E61" s="55">
        <v>15</v>
      </c>
      <c r="F61" s="179" t="s">
        <v>2199</v>
      </c>
      <c r="G61" s="55"/>
      <c r="H61" s="55"/>
      <c r="I61" s="36">
        <v>3000</v>
      </c>
      <c r="J61" s="36">
        <v>2000</v>
      </c>
      <c r="K61" s="36">
        <v>3000</v>
      </c>
    </row>
    <row r="62" spans="1:11" ht="15" hidden="1" x14ac:dyDescent="0.25">
      <c r="A62" s="33">
        <v>22</v>
      </c>
      <c r="B62" s="98" t="s">
        <v>581</v>
      </c>
      <c r="C62" s="55">
        <v>773.33</v>
      </c>
      <c r="D62" s="55"/>
      <c r="E62" s="55">
        <v>22</v>
      </c>
      <c r="F62" s="179" t="s">
        <v>2198</v>
      </c>
      <c r="G62" s="55"/>
      <c r="H62" s="55"/>
      <c r="I62" s="36">
        <v>1500</v>
      </c>
      <c r="J62" s="36">
        <v>1000</v>
      </c>
      <c r="K62" s="36">
        <v>3000</v>
      </c>
    </row>
    <row r="63" spans="1:11" ht="15" hidden="1" x14ac:dyDescent="0.25">
      <c r="A63" s="33">
        <v>23</v>
      </c>
      <c r="B63" s="98" t="s">
        <v>589</v>
      </c>
      <c r="C63" s="55">
        <v>733.33</v>
      </c>
      <c r="D63" s="55"/>
      <c r="E63" s="55">
        <v>20</v>
      </c>
      <c r="F63" s="179" t="s">
        <v>2198</v>
      </c>
      <c r="G63" s="55"/>
      <c r="H63" s="55"/>
      <c r="I63" s="36">
        <v>5000</v>
      </c>
      <c r="J63" s="36">
        <v>2000</v>
      </c>
      <c r="K63" s="36">
        <v>5000</v>
      </c>
    </row>
    <row r="64" spans="1:11" ht="15" hidden="1" x14ac:dyDescent="0.25">
      <c r="A64" s="33">
        <v>24</v>
      </c>
      <c r="B64" s="98" t="s">
        <v>2205</v>
      </c>
      <c r="C64" s="55">
        <v>2000</v>
      </c>
      <c r="D64" s="55"/>
      <c r="E64" s="55">
        <v>20</v>
      </c>
      <c r="F64" s="179" t="s">
        <v>2206</v>
      </c>
      <c r="G64" s="55"/>
      <c r="H64" s="55"/>
      <c r="I64" s="36">
        <v>1000</v>
      </c>
      <c r="J64" s="36">
        <v>1000</v>
      </c>
      <c r="K64" s="36">
        <v>2000</v>
      </c>
    </row>
    <row r="65" spans="1:11" ht="15" hidden="1" x14ac:dyDescent="0.25">
      <c r="A65" s="33">
        <v>25</v>
      </c>
      <c r="B65" s="98" t="s">
        <v>2207</v>
      </c>
      <c r="C65" s="55">
        <v>433.33</v>
      </c>
      <c r="D65" s="55"/>
      <c r="E65" s="55">
        <v>6</v>
      </c>
      <c r="F65" s="179" t="s">
        <v>2206</v>
      </c>
      <c r="G65" s="55"/>
      <c r="H65" s="55"/>
      <c r="I65" s="36">
        <v>1000</v>
      </c>
      <c r="J65" s="36">
        <v>1000</v>
      </c>
      <c r="K65" s="36">
        <v>2000</v>
      </c>
    </row>
    <row r="66" spans="1:11" ht="15" hidden="1" x14ac:dyDescent="0.25">
      <c r="A66" s="33">
        <v>26</v>
      </c>
      <c r="B66" s="98" t="s">
        <v>583</v>
      </c>
      <c r="C66" s="55">
        <v>766.67</v>
      </c>
      <c r="D66" s="55"/>
      <c r="E66" s="55">
        <v>22.5</v>
      </c>
      <c r="F66" s="179" t="s">
        <v>2200</v>
      </c>
      <c r="G66" s="55"/>
      <c r="H66" s="55"/>
      <c r="I66" s="36">
        <v>3000</v>
      </c>
      <c r="J66" s="36">
        <v>2000</v>
      </c>
      <c r="K66" s="36">
        <v>3000</v>
      </c>
    </row>
    <row r="67" spans="1:11" ht="15" hidden="1" x14ac:dyDescent="0.25">
      <c r="A67" s="33">
        <v>27</v>
      </c>
      <c r="B67" s="98" t="s">
        <v>593</v>
      </c>
      <c r="C67" s="55">
        <v>703.33</v>
      </c>
      <c r="D67" s="55"/>
      <c r="E67" s="55">
        <v>26</v>
      </c>
      <c r="F67" s="179" t="s">
        <v>2198</v>
      </c>
      <c r="G67" s="55"/>
      <c r="H67" s="55"/>
      <c r="I67" s="36">
        <v>2000</v>
      </c>
      <c r="J67" s="36">
        <v>2000</v>
      </c>
      <c r="K67" s="36">
        <v>3000</v>
      </c>
    </row>
    <row r="68" spans="1:11" ht="15" hidden="1" x14ac:dyDescent="0.25">
      <c r="A68" s="33">
        <v>28</v>
      </c>
      <c r="B68" s="98" t="s">
        <v>563</v>
      </c>
      <c r="C68" s="55">
        <v>843.33</v>
      </c>
      <c r="D68" s="55"/>
      <c r="E68" s="55">
        <v>21.85</v>
      </c>
      <c r="F68" s="179" t="s">
        <v>2198</v>
      </c>
      <c r="G68" s="55"/>
      <c r="H68" s="55"/>
      <c r="I68" s="36">
        <v>3000</v>
      </c>
      <c r="J68" s="36">
        <v>3000</v>
      </c>
      <c r="K68" s="36">
        <v>5000</v>
      </c>
    </row>
    <row r="69" spans="1:11" ht="15" hidden="1" x14ac:dyDescent="0.25">
      <c r="A69" s="33">
        <v>29</v>
      </c>
      <c r="B69" s="98" t="s">
        <v>558</v>
      </c>
      <c r="C69" s="55">
        <v>700</v>
      </c>
      <c r="D69" s="55"/>
      <c r="E69" s="55">
        <v>25</v>
      </c>
      <c r="F69" s="179" t="s">
        <v>2200</v>
      </c>
      <c r="G69" s="55"/>
      <c r="H69" s="55"/>
      <c r="I69" s="36">
        <v>3000</v>
      </c>
      <c r="J69" s="36">
        <v>3000</v>
      </c>
      <c r="K69" s="36">
        <v>5000</v>
      </c>
    </row>
    <row r="70" spans="1:11" ht="15" hidden="1" x14ac:dyDescent="0.25">
      <c r="A70" s="33">
        <v>30</v>
      </c>
      <c r="B70" s="98" t="s">
        <v>1562</v>
      </c>
      <c r="C70" s="55">
        <v>733.33</v>
      </c>
      <c r="D70" s="55"/>
      <c r="E70" s="55">
        <v>25</v>
      </c>
      <c r="F70" s="179" t="s">
        <v>2208</v>
      </c>
      <c r="G70" s="55"/>
      <c r="H70" s="55"/>
      <c r="I70" s="36">
        <v>5000</v>
      </c>
      <c r="J70" s="36">
        <v>2000</v>
      </c>
      <c r="K70" s="36">
        <v>3000</v>
      </c>
    </row>
    <row r="71" spans="1:11" ht="15" hidden="1" x14ac:dyDescent="0.25">
      <c r="A71" s="33">
        <v>31</v>
      </c>
      <c r="B71" s="98" t="s">
        <v>559</v>
      </c>
      <c r="C71" s="55">
        <v>766.67</v>
      </c>
      <c r="D71" s="55"/>
      <c r="E71" s="55">
        <v>60</v>
      </c>
      <c r="F71" s="179" t="s">
        <v>2200</v>
      </c>
      <c r="G71" s="55"/>
      <c r="H71" s="55"/>
      <c r="I71" s="36">
        <v>5000</v>
      </c>
      <c r="J71" s="36">
        <v>3000</v>
      </c>
      <c r="K71" s="36">
        <v>3000</v>
      </c>
    </row>
    <row r="72" spans="1:11" ht="15" hidden="1" x14ac:dyDescent="0.25">
      <c r="A72" s="29">
        <v>32</v>
      </c>
      <c r="B72" s="98" t="s">
        <v>2209</v>
      </c>
      <c r="C72" s="55">
        <v>50</v>
      </c>
      <c r="D72" s="55">
        <v>20</v>
      </c>
      <c r="E72" s="55">
        <v>0.2</v>
      </c>
      <c r="F72" s="179">
        <v>200</v>
      </c>
      <c r="G72" s="55"/>
      <c r="H72" s="55"/>
      <c r="I72" s="36">
        <v>500</v>
      </c>
      <c r="J72" s="36" t="s">
        <v>2197</v>
      </c>
      <c r="K72" s="36"/>
    </row>
    <row r="73" spans="1:11" ht="18.75" customHeight="1" x14ac:dyDescent="0.2">
      <c r="A73" s="28" t="s">
        <v>595</v>
      </c>
      <c r="B73" s="39" t="s">
        <v>596</v>
      </c>
      <c r="C73" s="53">
        <f>SUM(C74:C93)</f>
        <v>8196</v>
      </c>
      <c r="D73" s="53"/>
      <c r="E73" s="53">
        <f t="shared" ref="E73:K73" si="2">SUM(E74:E93)</f>
        <v>230.6</v>
      </c>
      <c r="F73" s="53">
        <f t="shared" si="2"/>
        <v>2826</v>
      </c>
      <c r="G73" s="53"/>
      <c r="H73" s="53"/>
      <c r="I73" s="53">
        <f t="shared" si="2"/>
        <v>15771</v>
      </c>
      <c r="J73" s="53">
        <f t="shared" si="2"/>
        <v>10956</v>
      </c>
      <c r="K73" s="53">
        <f t="shared" si="2"/>
        <v>3160</v>
      </c>
    </row>
    <row r="74" spans="1:11" ht="15" hidden="1" x14ac:dyDescent="0.25">
      <c r="A74" s="33">
        <v>1</v>
      </c>
      <c r="B74" s="54" t="s">
        <v>704</v>
      </c>
      <c r="C74" s="21">
        <v>210</v>
      </c>
      <c r="D74" s="25"/>
      <c r="E74" s="25">
        <v>2</v>
      </c>
      <c r="F74" s="21">
        <v>95</v>
      </c>
      <c r="G74" s="55"/>
      <c r="H74" s="55"/>
      <c r="I74" s="21">
        <v>50</v>
      </c>
      <c r="J74" s="21">
        <v>450</v>
      </c>
      <c r="K74" s="21">
        <v>20</v>
      </c>
    </row>
    <row r="75" spans="1:11" ht="15" hidden="1" x14ac:dyDescent="0.25">
      <c r="A75" s="33">
        <f>A74+1</f>
        <v>2</v>
      </c>
      <c r="B75" s="54" t="s">
        <v>756</v>
      </c>
      <c r="C75" s="21">
        <v>850</v>
      </c>
      <c r="D75" s="25"/>
      <c r="E75" s="25">
        <v>26</v>
      </c>
      <c r="F75" s="21">
        <v>155</v>
      </c>
      <c r="G75" s="55"/>
      <c r="H75" s="55"/>
      <c r="I75" s="21">
        <v>960</v>
      </c>
      <c r="J75" s="21">
        <v>240</v>
      </c>
      <c r="K75" s="21">
        <v>270</v>
      </c>
    </row>
    <row r="76" spans="1:11" ht="15" hidden="1" x14ac:dyDescent="0.25">
      <c r="A76" s="33">
        <f t="shared" ref="A76:A93" si="3">A75+1</f>
        <v>3</v>
      </c>
      <c r="B76" s="54" t="s">
        <v>1936</v>
      </c>
      <c r="C76" s="21">
        <v>340</v>
      </c>
      <c r="D76" s="25"/>
      <c r="E76" s="25">
        <v>15</v>
      </c>
      <c r="F76" s="21">
        <v>136</v>
      </c>
      <c r="G76" s="55"/>
      <c r="H76" s="55"/>
      <c r="I76" s="21">
        <v>170</v>
      </c>
      <c r="J76" s="21">
        <v>150</v>
      </c>
      <c r="K76" s="21">
        <v>160</v>
      </c>
    </row>
    <row r="77" spans="1:11" ht="15" hidden="1" x14ac:dyDescent="0.25">
      <c r="A77" s="33">
        <f t="shared" si="3"/>
        <v>4</v>
      </c>
      <c r="B77" s="54" t="s">
        <v>719</v>
      </c>
      <c r="C77" s="21">
        <v>400</v>
      </c>
      <c r="D77" s="25"/>
      <c r="E77" s="25">
        <v>28.5</v>
      </c>
      <c r="F77" s="21">
        <v>450</v>
      </c>
      <c r="G77" s="55"/>
      <c r="H77" s="55"/>
      <c r="I77" s="21">
        <v>6500</v>
      </c>
      <c r="J77" s="21">
        <v>6500</v>
      </c>
      <c r="K77" s="21"/>
    </row>
    <row r="78" spans="1:11" ht="15" hidden="1" x14ac:dyDescent="0.25">
      <c r="A78" s="33">
        <f t="shared" si="3"/>
        <v>5</v>
      </c>
      <c r="B78" s="54" t="s">
        <v>1937</v>
      </c>
      <c r="C78" s="21">
        <v>100</v>
      </c>
      <c r="D78" s="25"/>
      <c r="E78" s="25">
        <v>1</v>
      </c>
      <c r="F78" s="21">
        <v>100</v>
      </c>
      <c r="G78" s="55"/>
      <c r="H78" s="55"/>
      <c r="I78" s="21">
        <v>170</v>
      </c>
      <c r="J78" s="21">
        <v>200</v>
      </c>
      <c r="K78" s="21"/>
    </row>
    <row r="79" spans="1:11" ht="15" hidden="1" x14ac:dyDescent="0.25">
      <c r="A79" s="33">
        <f t="shared" si="3"/>
        <v>6</v>
      </c>
      <c r="B79" s="54" t="s">
        <v>1938</v>
      </c>
      <c r="C79" s="21">
        <v>300</v>
      </c>
      <c r="D79" s="25"/>
      <c r="E79" s="25">
        <v>1</v>
      </c>
      <c r="F79" s="21">
        <v>50</v>
      </c>
      <c r="G79" s="55"/>
      <c r="H79" s="55"/>
      <c r="I79" s="21">
        <v>400</v>
      </c>
      <c r="J79" s="21">
        <v>100</v>
      </c>
      <c r="K79" s="21"/>
    </row>
    <row r="80" spans="1:11" ht="15" hidden="1" x14ac:dyDescent="0.25">
      <c r="A80" s="33">
        <f t="shared" si="3"/>
        <v>7</v>
      </c>
      <c r="B80" s="54" t="s">
        <v>748</v>
      </c>
      <c r="C80" s="21">
        <v>1419</v>
      </c>
      <c r="D80" s="25"/>
      <c r="E80" s="25">
        <v>14.6</v>
      </c>
      <c r="F80" s="21">
        <v>32</v>
      </c>
      <c r="G80" s="55"/>
      <c r="H80" s="55"/>
      <c r="I80" s="21">
        <v>4232</v>
      </c>
      <c r="J80" s="21">
        <v>156</v>
      </c>
      <c r="K80" s="21"/>
    </row>
    <row r="81" spans="1:11" ht="15" hidden="1" x14ac:dyDescent="0.25">
      <c r="A81" s="33">
        <f t="shared" si="3"/>
        <v>8</v>
      </c>
      <c r="B81" s="54" t="s">
        <v>1939</v>
      </c>
      <c r="C81" s="21">
        <v>1232</v>
      </c>
      <c r="D81" s="25"/>
      <c r="E81" s="25">
        <v>53.8</v>
      </c>
      <c r="F81" s="21">
        <v>70</v>
      </c>
      <c r="G81" s="55"/>
      <c r="H81" s="55"/>
      <c r="I81" s="21">
        <v>1099</v>
      </c>
      <c r="J81" s="21">
        <v>170</v>
      </c>
      <c r="K81" s="21">
        <v>560</v>
      </c>
    </row>
    <row r="82" spans="1:11" ht="15" hidden="1" x14ac:dyDescent="0.25">
      <c r="A82" s="33">
        <f t="shared" si="3"/>
        <v>9</v>
      </c>
      <c r="B82" s="54" t="s">
        <v>735</v>
      </c>
      <c r="C82" s="21">
        <v>175</v>
      </c>
      <c r="D82" s="25"/>
      <c r="E82" s="25">
        <v>8</v>
      </c>
      <c r="F82" s="21">
        <v>78</v>
      </c>
      <c r="G82" s="55"/>
      <c r="H82" s="55"/>
      <c r="I82" s="21">
        <v>150</v>
      </c>
      <c r="J82" s="21">
        <v>0</v>
      </c>
      <c r="K82" s="21">
        <v>160</v>
      </c>
    </row>
    <row r="83" spans="1:11" ht="15" hidden="1" x14ac:dyDescent="0.25">
      <c r="A83" s="33">
        <f t="shared" si="3"/>
        <v>10</v>
      </c>
      <c r="B83" s="54" t="s">
        <v>687</v>
      </c>
      <c r="C83" s="21">
        <v>510</v>
      </c>
      <c r="D83" s="25"/>
      <c r="E83" s="25">
        <v>3</v>
      </c>
      <c r="F83" s="21">
        <v>270</v>
      </c>
      <c r="G83" s="55"/>
      <c r="H83" s="55"/>
      <c r="I83" s="21"/>
      <c r="J83" s="21">
        <v>510</v>
      </c>
      <c r="K83" s="21"/>
    </row>
    <row r="84" spans="1:11" ht="15" hidden="1" x14ac:dyDescent="0.25">
      <c r="A84" s="33">
        <f t="shared" si="3"/>
        <v>11</v>
      </c>
      <c r="B84" s="54" t="s">
        <v>1940</v>
      </c>
      <c r="C84" s="21">
        <v>80</v>
      </c>
      <c r="D84" s="25"/>
      <c r="E84" s="25">
        <v>3</v>
      </c>
      <c r="F84" s="21">
        <v>60</v>
      </c>
      <c r="G84" s="55"/>
      <c r="H84" s="55"/>
      <c r="I84" s="21">
        <v>200</v>
      </c>
      <c r="J84" s="21">
        <v>300</v>
      </c>
      <c r="K84" s="21">
        <v>200</v>
      </c>
    </row>
    <row r="85" spans="1:11" ht="15" hidden="1" x14ac:dyDescent="0.25">
      <c r="A85" s="33">
        <f t="shared" si="3"/>
        <v>12</v>
      </c>
      <c r="B85" s="54" t="s">
        <v>1941</v>
      </c>
      <c r="C85" s="21">
        <v>160</v>
      </c>
      <c r="D85" s="25"/>
      <c r="E85" s="25">
        <v>2.2999999999999998</v>
      </c>
      <c r="F85" s="21">
        <v>100</v>
      </c>
      <c r="G85" s="55"/>
      <c r="H85" s="55"/>
      <c r="I85" s="21"/>
      <c r="J85" s="21">
        <v>100</v>
      </c>
      <c r="K85" s="21"/>
    </row>
    <row r="86" spans="1:11" ht="15" hidden="1" x14ac:dyDescent="0.25">
      <c r="A86" s="33">
        <f t="shared" si="3"/>
        <v>13</v>
      </c>
      <c r="B86" s="54" t="s">
        <v>1942</v>
      </c>
      <c r="C86" s="21">
        <v>60</v>
      </c>
      <c r="D86" s="25"/>
      <c r="E86" s="25">
        <v>5.3</v>
      </c>
      <c r="F86" s="21">
        <v>50</v>
      </c>
      <c r="G86" s="225"/>
      <c r="H86" s="225"/>
      <c r="I86" s="21">
        <v>70</v>
      </c>
      <c r="J86" s="21">
        <v>70</v>
      </c>
      <c r="K86" s="21"/>
    </row>
    <row r="87" spans="1:11" ht="15" hidden="1" x14ac:dyDescent="0.25">
      <c r="A87" s="33">
        <f t="shared" si="3"/>
        <v>14</v>
      </c>
      <c r="B87" s="54" t="s">
        <v>766</v>
      </c>
      <c r="C87" s="21">
        <v>200</v>
      </c>
      <c r="D87" s="25"/>
      <c r="E87" s="25">
        <v>2</v>
      </c>
      <c r="F87" s="21">
        <v>100</v>
      </c>
      <c r="G87" s="225"/>
      <c r="H87" s="225"/>
      <c r="I87" s="21">
        <v>20</v>
      </c>
      <c r="J87" s="21">
        <v>100</v>
      </c>
      <c r="K87" s="21"/>
    </row>
    <row r="88" spans="1:11" ht="15" hidden="1" x14ac:dyDescent="0.25">
      <c r="A88" s="33">
        <f t="shared" si="3"/>
        <v>15</v>
      </c>
      <c r="B88" s="54" t="s">
        <v>1943</v>
      </c>
      <c r="C88" s="21">
        <v>500</v>
      </c>
      <c r="D88" s="25"/>
      <c r="E88" s="25">
        <v>7</v>
      </c>
      <c r="F88" s="21">
        <v>100</v>
      </c>
      <c r="G88" s="225"/>
      <c r="H88" s="225"/>
      <c r="I88" s="21">
        <v>200</v>
      </c>
      <c r="J88" s="21">
        <v>300</v>
      </c>
      <c r="K88" s="21">
        <v>100</v>
      </c>
    </row>
    <row r="89" spans="1:11" ht="15" hidden="1" x14ac:dyDescent="0.25">
      <c r="A89" s="33">
        <f t="shared" si="3"/>
        <v>16</v>
      </c>
      <c r="B89" s="54" t="s">
        <v>781</v>
      </c>
      <c r="C89" s="21">
        <v>240</v>
      </c>
      <c r="D89" s="25"/>
      <c r="E89" s="25">
        <v>6</v>
      </c>
      <c r="F89" s="21">
        <v>240</v>
      </c>
      <c r="G89" s="225"/>
      <c r="H89" s="225"/>
      <c r="I89" s="21">
        <v>160</v>
      </c>
      <c r="J89" s="21">
        <v>100</v>
      </c>
      <c r="K89" s="21"/>
    </row>
    <row r="90" spans="1:11" ht="15" hidden="1" x14ac:dyDescent="0.25">
      <c r="A90" s="33">
        <f t="shared" si="3"/>
        <v>17</v>
      </c>
      <c r="B90" s="54" t="s">
        <v>679</v>
      </c>
      <c r="C90" s="21">
        <v>380</v>
      </c>
      <c r="D90" s="25"/>
      <c r="E90" s="25">
        <v>2.6</v>
      </c>
      <c r="F90" s="21">
        <v>250</v>
      </c>
      <c r="G90" s="225"/>
      <c r="H90" s="225"/>
      <c r="I90" s="21">
        <v>800</v>
      </c>
      <c r="J90" s="21">
        <v>800</v>
      </c>
      <c r="K90" s="21">
        <v>1450</v>
      </c>
    </row>
    <row r="91" spans="1:11" ht="15" hidden="1" x14ac:dyDescent="0.25">
      <c r="A91" s="33">
        <f t="shared" si="3"/>
        <v>18</v>
      </c>
      <c r="B91" s="54" t="s">
        <v>1944</v>
      </c>
      <c r="C91" s="21">
        <v>810</v>
      </c>
      <c r="D91" s="25"/>
      <c r="E91" s="25">
        <v>4.9000000000000004</v>
      </c>
      <c r="F91" s="21">
        <v>380</v>
      </c>
      <c r="G91" s="225"/>
      <c r="H91" s="225"/>
      <c r="I91" s="21">
        <v>230</v>
      </c>
      <c r="J91" s="21">
        <v>370</v>
      </c>
      <c r="K91" s="21"/>
    </row>
    <row r="92" spans="1:11" ht="15" hidden="1" x14ac:dyDescent="0.25">
      <c r="A92" s="33">
        <f t="shared" si="3"/>
        <v>19</v>
      </c>
      <c r="B92" s="54" t="s">
        <v>1945</v>
      </c>
      <c r="C92" s="21">
        <v>200</v>
      </c>
      <c r="D92" s="25"/>
      <c r="E92" s="25">
        <v>44</v>
      </c>
      <c r="F92" s="21">
        <v>50</v>
      </c>
      <c r="G92" s="225"/>
      <c r="H92" s="225"/>
      <c r="I92" s="21">
        <v>300</v>
      </c>
      <c r="J92" s="21">
        <v>300</v>
      </c>
      <c r="K92" s="21">
        <v>200</v>
      </c>
    </row>
    <row r="93" spans="1:11" ht="15" hidden="1" x14ac:dyDescent="0.25">
      <c r="A93" s="33">
        <f t="shared" si="3"/>
        <v>20</v>
      </c>
      <c r="B93" s="54" t="s">
        <v>1946</v>
      </c>
      <c r="C93" s="21">
        <v>30</v>
      </c>
      <c r="D93" s="25"/>
      <c r="E93" s="25">
        <v>0.6</v>
      </c>
      <c r="F93" s="21">
        <v>60</v>
      </c>
      <c r="G93" s="225"/>
      <c r="H93" s="225"/>
      <c r="I93" s="21">
        <v>60</v>
      </c>
      <c r="J93" s="21">
        <v>40</v>
      </c>
      <c r="K93" s="21">
        <v>40</v>
      </c>
    </row>
    <row r="94" spans="1:11" ht="19.5" customHeight="1" x14ac:dyDescent="0.2">
      <c r="A94" s="32" t="s">
        <v>786</v>
      </c>
      <c r="B94" s="52" t="s">
        <v>1806</v>
      </c>
      <c r="C94" s="18">
        <f>SUM(C95:C100)</f>
        <v>333.31999999999994</v>
      </c>
      <c r="D94" s="18"/>
      <c r="E94" s="18">
        <f t="shared" ref="E94:K94" si="4">SUM(E95:E100)</f>
        <v>30</v>
      </c>
      <c r="F94" s="18">
        <f t="shared" si="4"/>
        <v>4166.67</v>
      </c>
      <c r="G94" s="18"/>
      <c r="H94" s="18"/>
      <c r="I94" s="18">
        <f t="shared" si="4"/>
        <v>15000</v>
      </c>
      <c r="J94" s="18">
        <f t="shared" si="4"/>
        <v>15000</v>
      </c>
      <c r="K94" s="18">
        <f t="shared" si="4"/>
        <v>6000</v>
      </c>
    </row>
    <row r="95" spans="1:11" ht="15" hidden="1" x14ac:dyDescent="0.2">
      <c r="A95" s="29">
        <v>1</v>
      </c>
      <c r="B95" s="226" t="s">
        <v>2210</v>
      </c>
      <c r="C95" s="227">
        <v>166.67</v>
      </c>
      <c r="D95" s="85"/>
      <c r="E95" s="85">
        <v>5</v>
      </c>
      <c r="F95" s="227"/>
      <c r="G95" s="228"/>
      <c r="H95" s="228"/>
      <c r="I95" s="227"/>
      <c r="J95" s="227"/>
      <c r="K95" s="227"/>
    </row>
    <row r="96" spans="1:11" ht="15" hidden="1" x14ac:dyDescent="0.2">
      <c r="A96" s="29">
        <v>2</v>
      </c>
      <c r="B96" s="226" t="s">
        <v>2211</v>
      </c>
      <c r="C96" s="227">
        <v>33.33</v>
      </c>
      <c r="D96" s="85"/>
      <c r="E96" s="85">
        <v>1</v>
      </c>
      <c r="F96" s="227"/>
      <c r="G96" s="228"/>
      <c r="H96" s="228"/>
      <c r="I96" s="227"/>
      <c r="J96" s="227"/>
      <c r="K96" s="227"/>
    </row>
    <row r="97" spans="1:11" ht="15" hidden="1" x14ac:dyDescent="0.2">
      <c r="A97" s="29">
        <v>3</v>
      </c>
      <c r="B97" s="226" t="s">
        <v>2212</v>
      </c>
      <c r="C97" s="227">
        <v>33.33</v>
      </c>
      <c r="D97" s="85"/>
      <c r="E97" s="85">
        <v>1</v>
      </c>
      <c r="F97" s="227"/>
      <c r="G97" s="228"/>
      <c r="H97" s="228"/>
      <c r="I97" s="227"/>
      <c r="J97" s="227"/>
      <c r="K97" s="227"/>
    </row>
    <row r="98" spans="1:11" ht="15" hidden="1" x14ac:dyDescent="0.2">
      <c r="A98" s="29">
        <v>4</v>
      </c>
      <c r="B98" s="226" t="s">
        <v>2213</v>
      </c>
      <c r="C98" s="227">
        <v>33.33</v>
      </c>
      <c r="D98" s="85"/>
      <c r="E98" s="85">
        <v>1</v>
      </c>
      <c r="F98" s="227"/>
      <c r="G98" s="228"/>
      <c r="H98" s="228"/>
      <c r="I98" s="227"/>
      <c r="J98" s="227"/>
      <c r="K98" s="227"/>
    </row>
    <row r="99" spans="1:11" ht="15" hidden="1" x14ac:dyDescent="0.2">
      <c r="A99" s="29">
        <v>5</v>
      </c>
      <c r="B99" s="226" t="s">
        <v>2214</v>
      </c>
      <c r="C99" s="227">
        <v>33.33</v>
      </c>
      <c r="D99" s="85"/>
      <c r="E99" s="85">
        <v>1</v>
      </c>
      <c r="F99" s="227"/>
      <c r="G99" s="228"/>
      <c r="H99" s="228"/>
      <c r="I99" s="227"/>
      <c r="J99" s="227"/>
      <c r="K99" s="227"/>
    </row>
    <row r="100" spans="1:11" ht="15" hidden="1" x14ac:dyDescent="0.2">
      <c r="A100" s="29">
        <v>6</v>
      </c>
      <c r="B100" s="226" t="s">
        <v>2215</v>
      </c>
      <c r="C100" s="227">
        <v>33.33</v>
      </c>
      <c r="D100" s="85"/>
      <c r="E100" s="85">
        <v>21</v>
      </c>
      <c r="F100" s="227">
        <v>4166.67</v>
      </c>
      <c r="G100" s="228"/>
      <c r="H100" s="228"/>
      <c r="I100" s="227">
        <v>15000</v>
      </c>
      <c r="J100" s="227">
        <v>15000</v>
      </c>
      <c r="K100" s="227">
        <v>6000</v>
      </c>
    </row>
    <row r="101" spans="1:11" ht="20.25" customHeight="1" x14ac:dyDescent="0.2">
      <c r="A101" s="32" t="s">
        <v>807</v>
      </c>
      <c r="B101" s="52" t="s">
        <v>787</v>
      </c>
      <c r="C101" s="18">
        <f>SUM(C102:C118)</f>
        <v>2167</v>
      </c>
      <c r="D101" s="18">
        <f t="shared" ref="D101:K101" si="5">SUM(D102:D118)</f>
        <v>698</v>
      </c>
      <c r="E101" s="18">
        <f t="shared" si="5"/>
        <v>100.64</v>
      </c>
      <c r="F101" s="18">
        <f t="shared" si="5"/>
        <v>2046</v>
      </c>
      <c r="G101" s="18">
        <f t="shared" si="5"/>
        <v>0</v>
      </c>
      <c r="H101" s="18">
        <f t="shared" si="5"/>
        <v>130</v>
      </c>
      <c r="I101" s="18">
        <f t="shared" si="5"/>
        <v>1300</v>
      </c>
      <c r="J101" s="18">
        <f t="shared" si="5"/>
        <v>2265</v>
      </c>
      <c r="K101" s="18">
        <f t="shared" si="5"/>
        <v>1315</v>
      </c>
    </row>
    <row r="102" spans="1:11" ht="15" hidden="1" x14ac:dyDescent="0.25">
      <c r="A102" s="40">
        <v>1</v>
      </c>
      <c r="B102" s="31" t="s">
        <v>788</v>
      </c>
      <c r="C102" s="41">
        <v>115</v>
      </c>
      <c r="D102" s="41"/>
      <c r="E102" s="41">
        <v>2.9</v>
      </c>
      <c r="F102" s="41">
        <v>50</v>
      </c>
      <c r="G102" s="229"/>
      <c r="H102" s="229"/>
      <c r="I102" s="41">
        <v>130</v>
      </c>
      <c r="J102" s="41">
        <v>180</v>
      </c>
      <c r="K102" s="41">
        <v>180</v>
      </c>
    </row>
    <row r="103" spans="1:11" ht="15" hidden="1" x14ac:dyDescent="0.25">
      <c r="A103" s="40">
        <v>2</v>
      </c>
      <c r="B103" s="31" t="s">
        <v>789</v>
      </c>
      <c r="C103" s="41">
        <v>139</v>
      </c>
      <c r="D103" s="41"/>
      <c r="E103" s="41">
        <v>2.6</v>
      </c>
      <c r="F103" s="41">
        <v>30</v>
      </c>
      <c r="G103" s="229"/>
      <c r="H103" s="229"/>
      <c r="I103" s="41">
        <v>260</v>
      </c>
      <c r="J103" s="41">
        <v>100</v>
      </c>
      <c r="K103" s="41"/>
    </row>
    <row r="104" spans="1:11" ht="15" hidden="1" x14ac:dyDescent="0.25">
      <c r="A104" s="40">
        <v>3</v>
      </c>
      <c r="B104" s="31" t="s">
        <v>790</v>
      </c>
      <c r="C104" s="41">
        <v>80</v>
      </c>
      <c r="D104" s="41"/>
      <c r="E104" s="41">
        <v>2</v>
      </c>
      <c r="F104" s="41">
        <v>30</v>
      </c>
      <c r="G104" s="229"/>
      <c r="H104" s="229"/>
      <c r="I104" s="41">
        <v>200</v>
      </c>
      <c r="J104" s="41">
        <v>100</v>
      </c>
      <c r="K104" s="41"/>
    </row>
    <row r="105" spans="1:11" ht="15" hidden="1" x14ac:dyDescent="0.25">
      <c r="A105" s="40">
        <v>4</v>
      </c>
      <c r="B105" s="31" t="s">
        <v>791</v>
      </c>
      <c r="C105" s="41">
        <v>30</v>
      </c>
      <c r="D105" s="41"/>
      <c r="E105" s="41">
        <v>0.88</v>
      </c>
      <c r="F105" s="41"/>
      <c r="G105" s="229"/>
      <c r="H105" s="229"/>
      <c r="I105" s="41">
        <v>35</v>
      </c>
      <c r="J105" s="41">
        <v>95</v>
      </c>
      <c r="K105" s="41">
        <v>110</v>
      </c>
    </row>
    <row r="106" spans="1:11" ht="15" hidden="1" x14ac:dyDescent="0.25">
      <c r="A106" s="40">
        <v>5</v>
      </c>
      <c r="B106" s="31" t="s">
        <v>792</v>
      </c>
      <c r="C106" s="41">
        <v>40</v>
      </c>
      <c r="D106" s="41">
        <v>400</v>
      </c>
      <c r="E106" s="41">
        <v>2</v>
      </c>
      <c r="F106" s="41">
        <v>500</v>
      </c>
      <c r="G106" s="229"/>
      <c r="H106" s="36">
        <v>130</v>
      </c>
      <c r="I106" s="41">
        <v>60</v>
      </c>
      <c r="J106" s="41">
        <v>40</v>
      </c>
      <c r="K106" s="41">
        <v>30</v>
      </c>
    </row>
    <row r="107" spans="1:11" ht="15" hidden="1" x14ac:dyDescent="0.25">
      <c r="A107" s="40">
        <v>6</v>
      </c>
      <c r="B107" s="31" t="s">
        <v>794</v>
      </c>
      <c r="C107" s="41">
        <v>44</v>
      </c>
      <c r="D107" s="41">
        <v>11</v>
      </c>
      <c r="E107" s="41">
        <v>4.2</v>
      </c>
      <c r="F107" s="41">
        <v>47</v>
      </c>
      <c r="G107" s="229"/>
      <c r="H107" s="229"/>
      <c r="I107" s="41">
        <v>55</v>
      </c>
      <c r="J107" s="41">
        <v>110</v>
      </c>
      <c r="K107" s="41">
        <v>80</v>
      </c>
    </row>
    <row r="108" spans="1:11" ht="15" hidden="1" x14ac:dyDescent="0.25">
      <c r="A108" s="40">
        <v>7</v>
      </c>
      <c r="B108" s="31" t="s">
        <v>795</v>
      </c>
      <c r="C108" s="41">
        <v>100</v>
      </c>
      <c r="D108" s="41">
        <v>50</v>
      </c>
      <c r="E108" s="41">
        <v>10</v>
      </c>
      <c r="F108" s="41">
        <v>100</v>
      </c>
      <c r="G108" s="229"/>
      <c r="H108" s="229"/>
      <c r="I108" s="41">
        <v>50</v>
      </c>
      <c r="J108" s="41">
        <v>50</v>
      </c>
      <c r="K108" s="41">
        <v>50</v>
      </c>
    </row>
    <row r="109" spans="1:11" ht="15" hidden="1" x14ac:dyDescent="0.25">
      <c r="A109" s="40">
        <v>8</v>
      </c>
      <c r="B109" s="31" t="s">
        <v>796</v>
      </c>
      <c r="C109" s="41">
        <v>365</v>
      </c>
      <c r="D109" s="41"/>
      <c r="E109" s="41">
        <v>2.36</v>
      </c>
      <c r="F109" s="41">
        <v>119</v>
      </c>
      <c r="G109" s="229"/>
      <c r="H109" s="229"/>
      <c r="I109" s="41"/>
      <c r="J109" s="41">
        <v>600</v>
      </c>
      <c r="K109" s="41">
        <v>220</v>
      </c>
    </row>
    <row r="110" spans="1:11" ht="15" hidden="1" x14ac:dyDescent="0.25">
      <c r="A110" s="40">
        <v>9</v>
      </c>
      <c r="B110" s="31" t="s">
        <v>798</v>
      </c>
      <c r="C110" s="41">
        <v>226</v>
      </c>
      <c r="D110" s="41">
        <v>170</v>
      </c>
      <c r="E110" s="41">
        <v>9.6999999999999993</v>
      </c>
      <c r="F110" s="41">
        <v>320</v>
      </c>
      <c r="G110" s="229"/>
      <c r="H110" s="229"/>
      <c r="I110" s="41">
        <v>50</v>
      </c>
      <c r="J110" s="41">
        <v>100</v>
      </c>
      <c r="K110" s="41">
        <v>345</v>
      </c>
    </row>
    <row r="111" spans="1:11" ht="15" hidden="1" x14ac:dyDescent="0.25">
      <c r="A111" s="40">
        <v>10</v>
      </c>
      <c r="B111" s="31" t="s">
        <v>799</v>
      </c>
      <c r="C111" s="41">
        <v>35</v>
      </c>
      <c r="D111" s="41"/>
      <c r="E111" s="41">
        <v>0.5</v>
      </c>
      <c r="F111" s="41"/>
      <c r="G111" s="229"/>
      <c r="H111" s="229"/>
      <c r="I111" s="41">
        <v>10</v>
      </c>
      <c r="J111" s="41">
        <v>50</v>
      </c>
      <c r="K111" s="41">
        <v>5</v>
      </c>
    </row>
    <row r="112" spans="1:11" ht="15" hidden="1" x14ac:dyDescent="0.25">
      <c r="A112" s="40">
        <v>11</v>
      </c>
      <c r="B112" s="31" t="s">
        <v>801</v>
      </c>
      <c r="C112" s="41">
        <v>40</v>
      </c>
      <c r="D112" s="41"/>
      <c r="E112" s="41">
        <v>5</v>
      </c>
      <c r="F112" s="41">
        <v>10</v>
      </c>
      <c r="G112" s="229"/>
      <c r="H112" s="229"/>
      <c r="I112" s="41">
        <v>50</v>
      </c>
      <c r="J112" s="41">
        <v>100</v>
      </c>
      <c r="K112" s="41"/>
    </row>
    <row r="113" spans="1:11" ht="15" hidden="1" x14ac:dyDescent="0.25">
      <c r="A113" s="40">
        <v>12</v>
      </c>
      <c r="B113" s="31" t="s">
        <v>802</v>
      </c>
      <c r="C113" s="41">
        <v>50</v>
      </c>
      <c r="D113" s="41"/>
      <c r="E113" s="41">
        <v>0.5</v>
      </c>
      <c r="F113" s="41">
        <v>10</v>
      </c>
      <c r="G113" s="229"/>
      <c r="H113" s="229"/>
      <c r="I113" s="41">
        <v>50</v>
      </c>
      <c r="J113" s="41">
        <v>50</v>
      </c>
      <c r="K113" s="41"/>
    </row>
    <row r="114" spans="1:11" ht="15" hidden="1" x14ac:dyDescent="0.25">
      <c r="A114" s="40">
        <v>13</v>
      </c>
      <c r="B114" s="31" t="s">
        <v>803</v>
      </c>
      <c r="C114" s="41">
        <v>90</v>
      </c>
      <c r="D114" s="41">
        <v>17</v>
      </c>
      <c r="E114" s="41">
        <v>0.8</v>
      </c>
      <c r="F114" s="41">
        <v>90</v>
      </c>
      <c r="G114" s="229"/>
      <c r="H114" s="229"/>
      <c r="I114" s="41">
        <v>85</v>
      </c>
      <c r="J114" s="41">
        <v>170</v>
      </c>
      <c r="K114" s="41">
        <v>85</v>
      </c>
    </row>
    <row r="115" spans="1:11" ht="15" hidden="1" x14ac:dyDescent="0.25">
      <c r="A115" s="40">
        <v>14</v>
      </c>
      <c r="B115" s="31" t="s">
        <v>804</v>
      </c>
      <c r="C115" s="41">
        <v>130</v>
      </c>
      <c r="D115" s="41"/>
      <c r="E115" s="41">
        <v>9.6999999999999993</v>
      </c>
      <c r="F115" s="41">
        <v>110</v>
      </c>
      <c r="G115" s="229"/>
      <c r="H115" s="229"/>
      <c r="I115" s="41">
        <v>165</v>
      </c>
      <c r="J115" s="41">
        <v>320</v>
      </c>
      <c r="K115" s="41">
        <v>110</v>
      </c>
    </row>
    <row r="116" spans="1:11" ht="15" hidden="1" x14ac:dyDescent="0.25">
      <c r="A116" s="40">
        <v>15</v>
      </c>
      <c r="B116" s="31" t="s">
        <v>805</v>
      </c>
      <c r="C116" s="41">
        <v>200</v>
      </c>
      <c r="D116" s="41"/>
      <c r="E116" s="41">
        <v>1</v>
      </c>
      <c r="F116" s="41">
        <v>600</v>
      </c>
      <c r="G116" s="229"/>
      <c r="H116" s="229"/>
      <c r="I116" s="41"/>
      <c r="J116" s="41">
        <v>150</v>
      </c>
      <c r="K116" s="41">
        <v>50</v>
      </c>
    </row>
    <row r="117" spans="1:11" ht="15" hidden="1" x14ac:dyDescent="0.25">
      <c r="A117" s="40">
        <v>16</v>
      </c>
      <c r="B117" s="31" t="s">
        <v>806</v>
      </c>
      <c r="C117" s="41">
        <v>150</v>
      </c>
      <c r="D117" s="41">
        <v>50</v>
      </c>
      <c r="E117" s="41">
        <v>3.5</v>
      </c>
      <c r="F117" s="41">
        <v>30</v>
      </c>
      <c r="G117" s="229"/>
      <c r="H117" s="229"/>
      <c r="I117" s="41">
        <v>100</v>
      </c>
      <c r="J117" s="41">
        <v>50</v>
      </c>
      <c r="K117" s="41">
        <v>50</v>
      </c>
    </row>
    <row r="118" spans="1:11" ht="15" hidden="1" x14ac:dyDescent="0.25">
      <c r="A118" s="40">
        <v>17</v>
      </c>
      <c r="B118" s="31" t="s">
        <v>2216</v>
      </c>
      <c r="C118" s="41">
        <v>333</v>
      </c>
      <c r="D118" s="41"/>
      <c r="E118" s="41">
        <v>43</v>
      </c>
      <c r="F118" s="41"/>
      <c r="G118" s="229"/>
      <c r="H118" s="229"/>
      <c r="I118" s="41"/>
      <c r="J118" s="41"/>
      <c r="K118" s="41"/>
    </row>
    <row r="119" spans="1:11" ht="19.5" customHeight="1" x14ac:dyDescent="0.2">
      <c r="A119" s="150" t="s">
        <v>955</v>
      </c>
      <c r="B119" s="42" t="s">
        <v>1807</v>
      </c>
      <c r="C119" s="150">
        <f>SUM(C120:C136)</f>
        <v>30613</v>
      </c>
      <c r="D119" s="150">
        <f>SUM(D120:D136)</f>
        <v>0</v>
      </c>
      <c r="E119" s="150">
        <f>SUM(E120:E136)</f>
        <v>636.59999999999991</v>
      </c>
      <c r="F119" s="150">
        <f>SUM(F120:F136)</f>
        <v>29470</v>
      </c>
      <c r="G119" s="150"/>
      <c r="H119" s="150"/>
      <c r="I119" s="150">
        <f>SUM(I120:I136)</f>
        <v>2550</v>
      </c>
      <c r="J119" s="150">
        <f>SUM(J120:J136)</f>
        <v>0</v>
      </c>
      <c r="K119" s="150">
        <f>SUM(K120:K136)</f>
        <v>18558</v>
      </c>
    </row>
    <row r="120" spans="1:11" ht="15" hidden="1" x14ac:dyDescent="0.25">
      <c r="A120" s="188">
        <v>1</v>
      </c>
      <c r="B120" s="189" t="s">
        <v>996</v>
      </c>
      <c r="C120" s="230">
        <v>4500</v>
      </c>
      <c r="D120" s="230"/>
      <c r="E120" s="230">
        <v>30</v>
      </c>
      <c r="F120" s="230">
        <v>550</v>
      </c>
      <c r="G120" s="190"/>
      <c r="H120" s="4"/>
      <c r="I120" s="230">
        <v>50</v>
      </c>
      <c r="J120" s="230"/>
      <c r="K120" s="230">
        <v>3500</v>
      </c>
    </row>
    <row r="121" spans="1:11" ht="15" hidden="1" x14ac:dyDescent="0.25">
      <c r="A121" s="62">
        <v>2</v>
      </c>
      <c r="B121" s="231" t="s">
        <v>2217</v>
      </c>
      <c r="C121" s="64">
        <v>1033</v>
      </c>
      <c r="D121" s="64"/>
      <c r="E121" s="64">
        <v>41</v>
      </c>
      <c r="F121" s="64">
        <v>2020</v>
      </c>
      <c r="G121" s="172"/>
      <c r="H121" s="4"/>
      <c r="I121" s="64"/>
      <c r="J121" s="64"/>
      <c r="K121" s="64">
        <v>2520</v>
      </c>
    </row>
    <row r="122" spans="1:11" ht="15" hidden="1" x14ac:dyDescent="0.25">
      <c r="A122" s="188">
        <v>3</v>
      </c>
      <c r="B122" s="189" t="s">
        <v>1018</v>
      </c>
      <c r="C122" s="230">
        <v>1600</v>
      </c>
      <c r="D122" s="230"/>
      <c r="E122" s="230">
        <v>47</v>
      </c>
      <c r="F122" s="230">
        <v>110</v>
      </c>
      <c r="G122" s="190"/>
      <c r="H122" s="4"/>
      <c r="I122" s="230"/>
      <c r="J122" s="230"/>
      <c r="K122" s="230">
        <v>520</v>
      </c>
    </row>
    <row r="123" spans="1:11" ht="15" hidden="1" x14ac:dyDescent="0.25">
      <c r="A123" s="188">
        <v>4</v>
      </c>
      <c r="B123" s="189" t="s">
        <v>2218</v>
      </c>
      <c r="C123" s="230">
        <v>265</v>
      </c>
      <c r="D123" s="230"/>
      <c r="E123" s="230">
        <v>4.2</v>
      </c>
      <c r="F123" s="230"/>
      <c r="G123" s="190"/>
      <c r="H123" s="4"/>
      <c r="I123" s="230"/>
      <c r="J123" s="230"/>
      <c r="K123" s="230">
        <v>200</v>
      </c>
    </row>
    <row r="124" spans="1:11" ht="15" hidden="1" x14ac:dyDescent="0.25">
      <c r="A124" s="188">
        <v>5</v>
      </c>
      <c r="B124" s="189" t="s">
        <v>1047</v>
      </c>
      <c r="C124" s="230">
        <v>3994</v>
      </c>
      <c r="D124" s="230"/>
      <c r="E124" s="230">
        <v>27</v>
      </c>
      <c r="F124" s="230">
        <v>1384</v>
      </c>
      <c r="G124" s="190"/>
      <c r="H124" s="4"/>
      <c r="I124" s="230"/>
      <c r="J124" s="230"/>
      <c r="K124" s="230"/>
    </row>
    <row r="125" spans="1:11" ht="15" hidden="1" x14ac:dyDescent="0.25">
      <c r="A125" s="232">
        <v>6</v>
      </c>
      <c r="B125" s="189" t="s">
        <v>1058</v>
      </c>
      <c r="C125" s="233">
        <v>4300</v>
      </c>
      <c r="D125" s="233"/>
      <c r="E125" s="233">
        <v>155</v>
      </c>
      <c r="F125" s="233">
        <v>5600</v>
      </c>
      <c r="G125" s="191"/>
      <c r="H125" s="4"/>
      <c r="I125" s="233"/>
      <c r="J125" s="233"/>
      <c r="K125" s="233"/>
    </row>
    <row r="126" spans="1:11" ht="15" hidden="1" x14ac:dyDescent="0.25">
      <c r="A126" s="188">
        <v>7</v>
      </c>
      <c r="B126" s="189" t="s">
        <v>1070</v>
      </c>
      <c r="C126" s="230">
        <v>460</v>
      </c>
      <c r="D126" s="230"/>
      <c r="E126" s="230">
        <v>6.2</v>
      </c>
      <c r="F126" s="230">
        <v>350</v>
      </c>
      <c r="G126" s="190"/>
      <c r="H126" s="4"/>
      <c r="I126" s="230"/>
      <c r="J126" s="230"/>
      <c r="K126" s="230"/>
    </row>
    <row r="127" spans="1:11" ht="15" hidden="1" x14ac:dyDescent="0.25">
      <c r="A127" s="62">
        <v>8</v>
      </c>
      <c r="B127" s="234" t="s">
        <v>1949</v>
      </c>
      <c r="C127" s="230">
        <v>2200</v>
      </c>
      <c r="D127" s="230"/>
      <c r="E127" s="230">
        <v>98.2</v>
      </c>
      <c r="F127" s="230">
        <v>2300</v>
      </c>
      <c r="G127" s="190"/>
      <c r="H127" s="4"/>
      <c r="I127" s="230"/>
      <c r="J127" s="230"/>
      <c r="K127" s="230">
        <v>2220</v>
      </c>
    </row>
    <row r="128" spans="1:11" ht="15" hidden="1" x14ac:dyDescent="0.25">
      <c r="A128" s="188">
        <v>9</v>
      </c>
      <c r="B128" s="189" t="s">
        <v>1082</v>
      </c>
      <c r="C128" s="230">
        <v>400</v>
      </c>
      <c r="D128" s="230"/>
      <c r="E128" s="230">
        <v>12</v>
      </c>
      <c r="F128" s="230">
        <v>1000</v>
      </c>
      <c r="G128" s="190"/>
      <c r="H128" s="4"/>
      <c r="I128" s="230"/>
      <c r="J128" s="230"/>
      <c r="K128" s="230"/>
    </row>
    <row r="129" spans="1:11" ht="15" hidden="1" x14ac:dyDescent="0.25">
      <c r="A129" s="188">
        <v>10</v>
      </c>
      <c r="B129" s="189" t="s">
        <v>1950</v>
      </c>
      <c r="C129" s="233">
        <v>1341</v>
      </c>
      <c r="D129" s="233"/>
      <c r="E129" s="233">
        <v>39</v>
      </c>
      <c r="F129" s="233">
        <v>4510</v>
      </c>
      <c r="G129" s="191"/>
      <c r="H129" s="4"/>
      <c r="I129" s="233"/>
      <c r="J129" s="233"/>
      <c r="K129" s="233">
        <v>1815</v>
      </c>
    </row>
    <row r="130" spans="1:11" ht="15" hidden="1" x14ac:dyDescent="0.25">
      <c r="A130" s="188">
        <v>11</v>
      </c>
      <c r="B130" s="189" t="s">
        <v>1951</v>
      </c>
      <c r="C130" s="233">
        <v>2553</v>
      </c>
      <c r="D130" s="233"/>
      <c r="E130" s="233">
        <v>4</v>
      </c>
      <c r="F130" s="233">
        <v>1826</v>
      </c>
      <c r="G130" s="191"/>
      <c r="H130" s="4"/>
      <c r="I130" s="233"/>
      <c r="J130" s="233"/>
      <c r="K130" s="233">
        <v>2563</v>
      </c>
    </row>
    <row r="131" spans="1:11" ht="15" hidden="1" x14ac:dyDescent="0.25">
      <c r="A131" s="232">
        <v>12</v>
      </c>
      <c r="B131" s="189" t="s">
        <v>1952</v>
      </c>
      <c r="C131" s="230">
        <v>1</v>
      </c>
      <c r="D131" s="230"/>
      <c r="E131" s="230">
        <v>50</v>
      </c>
      <c r="F131" s="230">
        <v>10</v>
      </c>
      <c r="G131" s="190"/>
      <c r="H131" s="4"/>
      <c r="I131" s="230"/>
      <c r="J131" s="230"/>
      <c r="K131" s="230"/>
    </row>
    <row r="132" spans="1:11" ht="15" hidden="1" x14ac:dyDescent="0.25">
      <c r="A132" s="188">
        <v>13</v>
      </c>
      <c r="B132" s="189" t="s">
        <v>1103</v>
      </c>
      <c r="C132" s="230">
        <v>4466</v>
      </c>
      <c r="D132" s="230"/>
      <c r="E132" s="230">
        <v>67</v>
      </c>
      <c r="F132" s="230">
        <v>8940</v>
      </c>
      <c r="G132" s="190"/>
      <c r="H132" s="4"/>
      <c r="I132" s="230"/>
      <c r="J132" s="230"/>
      <c r="K132" s="230">
        <v>2300</v>
      </c>
    </row>
    <row r="133" spans="1:11" ht="15" hidden="1" x14ac:dyDescent="0.25">
      <c r="A133" s="62">
        <v>14</v>
      </c>
      <c r="B133" s="189" t="s">
        <v>1953</v>
      </c>
      <c r="C133" s="230">
        <v>900</v>
      </c>
      <c r="D133" s="230"/>
      <c r="E133" s="230">
        <v>27</v>
      </c>
      <c r="F133" s="230">
        <v>450</v>
      </c>
      <c r="G133" s="190"/>
      <c r="H133" s="4"/>
      <c r="I133" s="230"/>
      <c r="J133" s="230"/>
      <c r="K133" s="230">
        <v>120</v>
      </c>
    </row>
    <row r="134" spans="1:11" ht="15" hidden="1" x14ac:dyDescent="0.25">
      <c r="A134" s="188">
        <v>15</v>
      </c>
      <c r="B134" s="235" t="s">
        <v>1111</v>
      </c>
      <c r="C134" s="230">
        <v>1500</v>
      </c>
      <c r="D134" s="230"/>
      <c r="E134" s="230">
        <v>6</v>
      </c>
      <c r="F134" s="230">
        <v>400</v>
      </c>
      <c r="G134" s="190"/>
      <c r="H134" s="4"/>
      <c r="I134" s="230"/>
      <c r="J134" s="230"/>
      <c r="K134" s="230">
        <v>1800</v>
      </c>
    </row>
    <row r="135" spans="1:11" ht="15" hidden="1" x14ac:dyDescent="0.25">
      <c r="A135" s="236">
        <v>16</v>
      </c>
      <c r="B135" s="210" t="s">
        <v>1120</v>
      </c>
      <c r="C135" s="230">
        <v>100</v>
      </c>
      <c r="D135" s="230"/>
      <c r="E135" s="230">
        <v>3</v>
      </c>
      <c r="F135" s="230">
        <v>20</v>
      </c>
      <c r="G135" s="190"/>
      <c r="H135" s="4"/>
      <c r="I135" s="230"/>
      <c r="J135" s="230"/>
      <c r="K135" s="230">
        <v>100</v>
      </c>
    </row>
    <row r="136" spans="1:11" ht="15" hidden="1" x14ac:dyDescent="0.25">
      <c r="A136" s="236">
        <v>17</v>
      </c>
      <c r="B136" s="210" t="s">
        <v>1954</v>
      </c>
      <c r="C136" s="230">
        <v>1000</v>
      </c>
      <c r="D136" s="230"/>
      <c r="E136" s="230">
        <v>20</v>
      </c>
      <c r="F136" s="230"/>
      <c r="G136" s="190"/>
      <c r="H136" s="4"/>
      <c r="I136" s="230">
        <v>2500</v>
      </c>
      <c r="J136" s="230"/>
      <c r="K136" s="230">
        <v>900</v>
      </c>
    </row>
    <row r="137" spans="1:11" hidden="1" x14ac:dyDescent="0.2"/>
    <row r="138" spans="1:11" ht="19.5" customHeight="1" x14ac:dyDescent="0.2">
      <c r="A138" s="32" t="s">
        <v>3556</v>
      </c>
      <c r="B138" s="52" t="s">
        <v>956</v>
      </c>
      <c r="C138" s="18">
        <f>SUM(C139:C149)</f>
        <v>7572</v>
      </c>
      <c r="D138" s="18">
        <f t="shared" ref="D138:K138" si="6">SUM(D139:D149)</f>
        <v>0</v>
      </c>
      <c r="E138" s="18">
        <f t="shared" si="6"/>
        <v>38</v>
      </c>
      <c r="F138" s="18">
        <f t="shared" si="6"/>
        <v>5650</v>
      </c>
      <c r="G138" s="18">
        <f t="shared" si="6"/>
        <v>1000</v>
      </c>
      <c r="H138" s="18">
        <f t="shared" si="6"/>
        <v>0</v>
      </c>
      <c r="I138" s="18">
        <f t="shared" si="6"/>
        <v>900</v>
      </c>
      <c r="J138" s="18">
        <f t="shared" si="6"/>
        <v>850</v>
      </c>
      <c r="K138" s="18">
        <f t="shared" si="6"/>
        <v>1000</v>
      </c>
    </row>
    <row r="139" spans="1:11" ht="18.75" hidden="1" x14ac:dyDescent="0.3">
      <c r="A139" s="553">
        <v>1</v>
      </c>
      <c r="B139" s="546" t="s">
        <v>2664</v>
      </c>
      <c r="C139" s="547">
        <v>1214</v>
      </c>
      <c r="D139" s="547"/>
      <c r="E139" s="547">
        <v>9</v>
      </c>
      <c r="F139" s="547">
        <v>250</v>
      </c>
      <c r="G139" s="547">
        <v>500</v>
      </c>
      <c r="H139" s="547"/>
      <c r="I139" s="547">
        <v>200</v>
      </c>
      <c r="J139" s="547">
        <v>200</v>
      </c>
      <c r="K139" s="547">
        <v>500</v>
      </c>
    </row>
    <row r="140" spans="1:11" ht="18.75" hidden="1" x14ac:dyDescent="0.3">
      <c r="A140" s="553">
        <v>2</v>
      </c>
      <c r="B140" s="546" t="s">
        <v>2700</v>
      </c>
      <c r="C140" s="547">
        <v>500</v>
      </c>
      <c r="D140" s="547"/>
      <c r="E140" s="547">
        <v>1</v>
      </c>
      <c r="F140" s="547">
        <v>250</v>
      </c>
      <c r="G140" s="547"/>
      <c r="H140" s="547"/>
      <c r="I140" s="547">
        <v>50</v>
      </c>
      <c r="J140" s="547">
        <v>50</v>
      </c>
      <c r="K140" s="547"/>
    </row>
    <row r="141" spans="1:11" ht="18.75" hidden="1" x14ac:dyDescent="0.3">
      <c r="A141" s="553">
        <v>3</v>
      </c>
      <c r="B141" s="546" t="s">
        <v>2563</v>
      </c>
      <c r="C141" s="547">
        <v>500</v>
      </c>
      <c r="D141" s="547"/>
      <c r="E141" s="547">
        <v>2</v>
      </c>
      <c r="F141" s="547">
        <v>400</v>
      </c>
      <c r="G141" s="547"/>
      <c r="H141" s="547"/>
      <c r="I141" s="547">
        <v>50</v>
      </c>
      <c r="J141" s="547">
        <v>50</v>
      </c>
      <c r="K141" s="547"/>
    </row>
    <row r="142" spans="1:11" ht="18.75" hidden="1" x14ac:dyDescent="0.3">
      <c r="A142" s="553">
        <v>4</v>
      </c>
      <c r="B142" s="546" t="s">
        <v>3557</v>
      </c>
      <c r="C142" s="547">
        <v>300</v>
      </c>
      <c r="D142" s="547"/>
      <c r="E142" s="547">
        <v>3</v>
      </c>
      <c r="F142" s="547">
        <v>500</v>
      </c>
      <c r="G142" s="547"/>
      <c r="H142" s="547"/>
      <c r="I142" s="547">
        <v>100</v>
      </c>
      <c r="J142" s="547">
        <v>50</v>
      </c>
      <c r="K142" s="547"/>
    </row>
    <row r="143" spans="1:11" ht="18.75" hidden="1" x14ac:dyDescent="0.3">
      <c r="A143" s="553">
        <v>5</v>
      </c>
      <c r="B143" s="548" t="s">
        <v>866</v>
      </c>
      <c r="C143" s="549">
        <v>1010</v>
      </c>
      <c r="D143" s="549"/>
      <c r="E143" s="549">
        <v>6</v>
      </c>
      <c r="F143" s="547">
        <v>500</v>
      </c>
      <c r="G143" s="547"/>
      <c r="H143" s="547"/>
      <c r="I143" s="547">
        <v>50</v>
      </c>
      <c r="J143" s="547">
        <v>50</v>
      </c>
      <c r="K143" s="547"/>
    </row>
    <row r="144" spans="1:11" ht="18.75" hidden="1" x14ac:dyDescent="0.3">
      <c r="A144" s="553">
        <v>6</v>
      </c>
      <c r="B144" s="548" t="s">
        <v>3558</v>
      </c>
      <c r="C144" s="547">
        <v>250</v>
      </c>
      <c r="D144" s="547"/>
      <c r="E144" s="547">
        <v>1</v>
      </c>
      <c r="F144" s="547">
        <v>750</v>
      </c>
      <c r="G144" s="547">
        <v>500</v>
      </c>
      <c r="H144" s="547"/>
      <c r="I144" s="547">
        <v>200</v>
      </c>
      <c r="J144" s="547">
        <v>200</v>
      </c>
      <c r="K144" s="547">
        <v>500</v>
      </c>
    </row>
    <row r="145" spans="1:11" ht="18.75" hidden="1" x14ac:dyDescent="0.3">
      <c r="A145" s="553">
        <v>7</v>
      </c>
      <c r="B145" s="550" t="s">
        <v>3559</v>
      </c>
      <c r="C145" s="551">
        <v>370</v>
      </c>
      <c r="D145" s="551"/>
      <c r="E145" s="551">
        <v>2</v>
      </c>
      <c r="F145" s="551">
        <v>750</v>
      </c>
      <c r="G145" s="551"/>
      <c r="H145" s="551"/>
      <c r="I145" s="551">
        <v>50</v>
      </c>
      <c r="J145" s="551">
        <v>50</v>
      </c>
      <c r="K145" s="551"/>
    </row>
    <row r="146" spans="1:11" ht="18.75" hidden="1" x14ac:dyDescent="0.3">
      <c r="A146" s="553">
        <v>8</v>
      </c>
      <c r="B146" s="552" t="s">
        <v>3560</v>
      </c>
      <c r="C146" s="551">
        <v>500</v>
      </c>
      <c r="D146" s="551"/>
      <c r="E146" s="551">
        <v>2</v>
      </c>
      <c r="F146" s="551">
        <v>500</v>
      </c>
      <c r="G146" s="551"/>
      <c r="H146" s="551"/>
      <c r="I146" s="551">
        <v>50</v>
      </c>
      <c r="J146" s="551">
        <v>50</v>
      </c>
      <c r="K146" s="551"/>
    </row>
    <row r="147" spans="1:11" ht="18.75" hidden="1" x14ac:dyDescent="0.3">
      <c r="A147" s="553">
        <v>9</v>
      </c>
      <c r="B147" s="552" t="s">
        <v>872</v>
      </c>
      <c r="C147" s="551">
        <v>1214</v>
      </c>
      <c r="D147" s="551"/>
      <c r="E147" s="551">
        <v>2</v>
      </c>
      <c r="F147" s="551">
        <v>500</v>
      </c>
      <c r="G147" s="551"/>
      <c r="H147" s="551"/>
      <c r="I147" s="551">
        <v>50</v>
      </c>
      <c r="J147" s="551">
        <v>50</v>
      </c>
      <c r="K147" s="551"/>
    </row>
    <row r="148" spans="1:11" ht="18.75" hidden="1" x14ac:dyDescent="0.3">
      <c r="A148" s="553">
        <v>10</v>
      </c>
      <c r="B148" s="552" t="s">
        <v>869</v>
      </c>
      <c r="C148" s="551">
        <v>500</v>
      </c>
      <c r="D148" s="551"/>
      <c r="E148" s="551">
        <v>1</v>
      </c>
      <c r="F148" s="551">
        <v>500</v>
      </c>
      <c r="G148" s="551"/>
      <c r="H148" s="551"/>
      <c r="I148" s="551">
        <v>50</v>
      </c>
      <c r="J148" s="551">
        <v>50</v>
      </c>
      <c r="K148" s="551"/>
    </row>
    <row r="149" spans="1:11" ht="18.75" hidden="1" x14ac:dyDescent="0.3">
      <c r="A149" s="553">
        <v>11</v>
      </c>
      <c r="B149" s="552" t="s">
        <v>868</v>
      </c>
      <c r="C149" s="551">
        <v>1214</v>
      </c>
      <c r="D149" s="551"/>
      <c r="E149" s="551">
        <v>9</v>
      </c>
      <c r="F149" s="551">
        <v>750</v>
      </c>
      <c r="G149" s="551"/>
      <c r="H149" s="551"/>
      <c r="I149" s="551">
        <v>50</v>
      </c>
      <c r="J149" s="551">
        <v>50</v>
      </c>
      <c r="K149" s="551"/>
    </row>
    <row r="150" spans="1:11" x14ac:dyDescent="0.2">
      <c r="A150" s="648" t="s">
        <v>2174</v>
      </c>
      <c r="B150" s="648"/>
      <c r="C150" s="53">
        <f>C5+C24+C27+C40+C73+C94+C101+C119+C138</f>
        <v>85469.88</v>
      </c>
      <c r="D150" s="53">
        <f t="shared" ref="D150:K150" si="7">D5+D24+D27+D40+D73+D94+D101+D119+D138</f>
        <v>2565</v>
      </c>
      <c r="E150" s="53">
        <f t="shared" si="7"/>
        <v>1848.6</v>
      </c>
      <c r="F150" s="53">
        <f t="shared" si="7"/>
        <v>51713.41</v>
      </c>
      <c r="G150" s="53">
        <f t="shared" si="7"/>
        <v>3210</v>
      </c>
      <c r="H150" s="53">
        <f t="shared" si="7"/>
        <v>130</v>
      </c>
      <c r="I150" s="53">
        <f t="shared" si="7"/>
        <v>162571</v>
      </c>
      <c r="J150" s="53">
        <f t="shared" si="7"/>
        <v>120406</v>
      </c>
      <c r="K150" s="53">
        <f t="shared" si="7"/>
        <v>145413</v>
      </c>
    </row>
  </sheetData>
  <mergeCells count="7">
    <mergeCell ref="A150:B150"/>
    <mergeCell ref="A1:K1"/>
    <mergeCell ref="A2:K2"/>
    <mergeCell ref="A3:A4"/>
    <mergeCell ref="B3:B4"/>
    <mergeCell ref="C3:H3"/>
    <mergeCell ref="I3:K3"/>
  </mergeCells>
  <pageMargins left="0.7" right="0.7" top="0.55000000000000004"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workbookViewId="0">
      <selection activeCell="A3" sqref="A3:A4"/>
    </sheetView>
  </sheetViews>
  <sheetFormatPr defaultRowHeight="14.25" x14ac:dyDescent="0.2"/>
  <cols>
    <col min="1" max="1" width="4.125" customWidth="1"/>
    <col min="2" max="2" width="22.875" customWidth="1"/>
    <col min="3" max="3" width="7" bestFit="1" customWidth="1"/>
    <col min="4" max="11" width="6.25" customWidth="1"/>
    <col min="12" max="12" width="6.75" customWidth="1"/>
    <col min="13" max="18" width="6.25" customWidth="1"/>
  </cols>
  <sheetData>
    <row r="1" spans="1:22" ht="18.75" x14ac:dyDescent="0.3">
      <c r="A1" s="578" t="s">
        <v>3512</v>
      </c>
      <c r="B1" s="578"/>
      <c r="C1" s="578"/>
      <c r="D1" s="578"/>
      <c r="E1" s="578"/>
      <c r="F1" s="578"/>
      <c r="G1" s="578"/>
      <c r="H1" s="578"/>
      <c r="I1" s="578"/>
      <c r="J1" s="578"/>
      <c r="K1" s="578"/>
      <c r="L1" s="578"/>
      <c r="M1" s="578"/>
      <c r="N1" s="578"/>
      <c r="O1" s="578"/>
      <c r="P1" s="578"/>
      <c r="Q1" s="578"/>
      <c r="R1" s="578"/>
    </row>
    <row r="2" spans="1:22" ht="18.75" x14ac:dyDescent="0.2">
      <c r="A2" s="626" t="s">
        <v>3566</v>
      </c>
      <c r="B2" s="626"/>
      <c r="C2" s="626"/>
      <c r="D2" s="626"/>
      <c r="E2" s="626"/>
      <c r="F2" s="626"/>
      <c r="G2" s="626"/>
      <c r="H2" s="626"/>
      <c r="I2" s="626"/>
      <c r="J2" s="626"/>
      <c r="K2" s="626"/>
      <c r="L2" s="626"/>
      <c r="M2" s="626"/>
      <c r="N2" s="626"/>
      <c r="O2" s="626"/>
      <c r="P2" s="626"/>
      <c r="Q2" s="626"/>
      <c r="R2" s="626"/>
    </row>
    <row r="3" spans="1:22" ht="27" customHeight="1" x14ac:dyDescent="0.2">
      <c r="A3" s="630" t="s">
        <v>266</v>
      </c>
      <c r="B3" s="630" t="s">
        <v>267</v>
      </c>
      <c r="C3" s="659" t="s">
        <v>2219</v>
      </c>
      <c r="D3" s="659"/>
      <c r="E3" s="659"/>
      <c r="F3" s="659"/>
      <c r="G3" s="659"/>
      <c r="H3" s="659"/>
      <c r="I3" s="659"/>
      <c r="J3" s="659"/>
      <c r="K3" s="659"/>
      <c r="L3" s="659"/>
      <c r="M3" s="659"/>
      <c r="N3" s="659"/>
      <c r="O3" s="659"/>
      <c r="P3" s="659"/>
      <c r="Q3" s="659"/>
      <c r="R3" s="659"/>
    </row>
    <row r="4" spans="1:22" ht="63" x14ac:dyDescent="0.2">
      <c r="A4" s="631"/>
      <c r="B4" s="631"/>
      <c r="C4" s="363" t="s">
        <v>2220</v>
      </c>
      <c r="D4" s="363" t="s">
        <v>2221</v>
      </c>
      <c r="E4" s="363" t="s">
        <v>2222</v>
      </c>
      <c r="F4" s="363" t="s">
        <v>2223</v>
      </c>
      <c r="G4" s="363" t="s">
        <v>2224</v>
      </c>
      <c r="H4" s="363" t="s">
        <v>2225</v>
      </c>
      <c r="I4" s="363" t="s">
        <v>2226</v>
      </c>
      <c r="J4" s="363" t="s">
        <v>2227</v>
      </c>
      <c r="K4" s="363" t="s">
        <v>2228</v>
      </c>
      <c r="L4" s="363" t="s">
        <v>2229</v>
      </c>
      <c r="M4" s="363" t="s">
        <v>2230</v>
      </c>
      <c r="N4" s="363" t="s">
        <v>2231</v>
      </c>
      <c r="O4" s="363" t="s">
        <v>2232</v>
      </c>
      <c r="P4" s="363" t="s">
        <v>2233</v>
      </c>
      <c r="Q4" s="363" t="s">
        <v>2234</v>
      </c>
      <c r="R4" s="364" t="s">
        <v>2235</v>
      </c>
    </row>
    <row r="5" spans="1:22" ht="21.75" customHeight="1" x14ac:dyDescent="0.2">
      <c r="A5" s="285">
        <v>1</v>
      </c>
      <c r="B5" s="366" t="s">
        <v>270</v>
      </c>
      <c r="C5" s="107">
        <f t="shared" ref="C5:R5" si="0">SUM(C6:C23)</f>
        <v>2290</v>
      </c>
      <c r="D5" s="107">
        <f t="shared" si="0"/>
        <v>2000</v>
      </c>
      <c r="E5" s="107">
        <f t="shared" si="0"/>
        <v>500</v>
      </c>
      <c r="F5" s="107">
        <f t="shared" si="0"/>
        <v>10</v>
      </c>
      <c r="G5" s="107">
        <f t="shared" si="0"/>
        <v>10</v>
      </c>
      <c r="H5" s="107">
        <f t="shared" si="0"/>
        <v>54</v>
      </c>
      <c r="I5" s="107"/>
      <c r="J5" s="107"/>
      <c r="K5" s="107">
        <f t="shared" si="0"/>
        <v>500</v>
      </c>
      <c r="L5" s="107">
        <f t="shared" si="0"/>
        <v>2500</v>
      </c>
      <c r="M5" s="107"/>
      <c r="N5" s="107">
        <f t="shared" si="0"/>
        <v>168</v>
      </c>
      <c r="O5" s="107">
        <v>18</v>
      </c>
      <c r="P5" s="107"/>
      <c r="Q5" s="107"/>
      <c r="R5" s="115">
        <f t="shared" si="0"/>
        <v>0</v>
      </c>
    </row>
    <row r="6" spans="1:22" ht="15.75" hidden="1" x14ac:dyDescent="0.2">
      <c r="A6" s="289">
        <v>1</v>
      </c>
      <c r="B6" s="368" t="s">
        <v>271</v>
      </c>
      <c r="C6" s="357"/>
      <c r="D6" s="357"/>
      <c r="E6" s="357"/>
      <c r="F6" s="357"/>
      <c r="G6" s="357"/>
      <c r="H6" s="357"/>
      <c r="I6" s="357"/>
      <c r="J6" s="357"/>
      <c r="K6" s="357"/>
      <c r="L6" s="357"/>
      <c r="M6" s="357"/>
      <c r="N6" s="111"/>
      <c r="O6" s="357"/>
      <c r="P6" s="357"/>
      <c r="Q6" s="357"/>
      <c r="R6" s="111"/>
    </row>
    <row r="7" spans="1:22" ht="15.75" hidden="1" x14ac:dyDescent="0.2">
      <c r="A7" s="141">
        <v>2</v>
      </c>
      <c r="B7" s="369" t="s">
        <v>275</v>
      </c>
      <c r="C7" s="370"/>
      <c r="D7" s="370"/>
      <c r="E7" s="370"/>
      <c r="F7" s="370"/>
      <c r="G7" s="370"/>
      <c r="H7" s="370"/>
      <c r="I7" s="370"/>
      <c r="J7" s="370"/>
      <c r="K7" s="370"/>
      <c r="L7" s="370"/>
      <c r="M7" s="370"/>
      <c r="N7" s="143"/>
      <c r="O7" s="370"/>
      <c r="P7" s="370"/>
      <c r="Q7" s="370"/>
      <c r="R7" s="143"/>
    </row>
    <row r="8" spans="1:22" ht="15.75" hidden="1" x14ac:dyDescent="0.2">
      <c r="A8" s="289">
        <v>3</v>
      </c>
      <c r="B8" s="368" t="s">
        <v>281</v>
      </c>
      <c r="C8" s="357"/>
      <c r="D8" s="357"/>
      <c r="E8" s="357"/>
      <c r="F8" s="357"/>
      <c r="G8" s="357"/>
      <c r="H8" s="357"/>
      <c r="I8" s="357"/>
      <c r="J8" s="357"/>
      <c r="K8" s="357"/>
      <c r="L8" s="357"/>
      <c r="M8" s="357"/>
      <c r="N8" s="111"/>
      <c r="O8" s="357"/>
      <c r="P8" s="357"/>
      <c r="Q8" s="357"/>
      <c r="R8" s="111"/>
    </row>
    <row r="9" spans="1:22" ht="15.75" hidden="1" x14ac:dyDescent="0.2">
      <c r="A9" s="289">
        <v>4</v>
      </c>
      <c r="B9" s="368" t="s">
        <v>309</v>
      </c>
      <c r="C9" s="357"/>
      <c r="D9" s="357"/>
      <c r="E9" s="357"/>
      <c r="F9" s="357"/>
      <c r="G9" s="357"/>
      <c r="H9" s="357"/>
      <c r="I9" s="357"/>
      <c r="J9" s="357"/>
      <c r="K9" s="357"/>
      <c r="L9" s="357"/>
      <c r="M9" s="357"/>
      <c r="N9" s="111"/>
      <c r="O9" s="357"/>
      <c r="P9" s="357"/>
      <c r="Q9" s="357"/>
      <c r="R9" s="111"/>
    </row>
    <row r="10" spans="1:22" ht="15.75" hidden="1" x14ac:dyDescent="0.2">
      <c r="A10" s="289">
        <v>5</v>
      </c>
      <c r="B10" s="368" t="s">
        <v>318</v>
      </c>
      <c r="C10" s="357"/>
      <c r="D10" s="357">
        <v>1000</v>
      </c>
      <c r="E10" s="357"/>
      <c r="F10" s="357"/>
      <c r="G10" s="357"/>
      <c r="H10" s="357"/>
      <c r="I10" s="357"/>
      <c r="J10" s="357"/>
      <c r="K10" s="357"/>
      <c r="L10" s="357"/>
      <c r="M10" s="357"/>
      <c r="N10" s="111"/>
      <c r="O10" s="357"/>
      <c r="P10" s="357"/>
      <c r="Q10" s="357"/>
      <c r="R10" s="111"/>
    </row>
    <row r="11" spans="1:22" ht="15.75" hidden="1" x14ac:dyDescent="0.2">
      <c r="A11" s="289">
        <v>6</v>
      </c>
      <c r="B11" s="368" t="s">
        <v>328</v>
      </c>
      <c r="C11" s="357">
        <v>300</v>
      </c>
      <c r="D11" s="357">
        <v>1000</v>
      </c>
      <c r="E11" s="357">
        <v>500</v>
      </c>
      <c r="F11" s="357">
        <v>10</v>
      </c>
      <c r="G11" s="357">
        <v>10</v>
      </c>
      <c r="H11" s="357"/>
      <c r="I11" s="357"/>
      <c r="J11" s="357"/>
      <c r="K11" s="357">
        <v>500</v>
      </c>
      <c r="L11" s="357">
        <v>1000</v>
      </c>
      <c r="M11" s="357"/>
      <c r="N11" s="111"/>
      <c r="O11" s="357"/>
      <c r="P11" s="357"/>
      <c r="Q11" s="357"/>
      <c r="R11" s="111"/>
    </row>
    <row r="12" spans="1:22" ht="15.75" hidden="1" x14ac:dyDescent="0.2">
      <c r="A12" s="289">
        <v>7</v>
      </c>
      <c r="B12" s="368" t="s">
        <v>340</v>
      </c>
      <c r="C12" s="357"/>
      <c r="D12" s="357"/>
      <c r="E12" s="357"/>
      <c r="F12" s="357"/>
      <c r="G12" s="357"/>
      <c r="H12" s="357"/>
      <c r="I12" s="357"/>
      <c r="J12" s="357"/>
      <c r="K12" s="357"/>
      <c r="L12" s="357"/>
      <c r="M12" s="357"/>
      <c r="N12" s="111"/>
      <c r="O12" s="357"/>
      <c r="P12" s="357"/>
      <c r="Q12" s="357"/>
      <c r="R12" s="111"/>
    </row>
    <row r="13" spans="1:22" ht="15.75" hidden="1" x14ac:dyDescent="0.2">
      <c r="A13" s="289">
        <v>8</v>
      </c>
      <c r="B13" s="368" t="s">
        <v>351</v>
      </c>
      <c r="C13" s="357">
        <v>500</v>
      </c>
      <c r="D13" s="357"/>
      <c r="E13" s="357"/>
      <c r="F13" s="357"/>
      <c r="G13" s="357"/>
      <c r="H13" s="357"/>
      <c r="I13" s="357"/>
      <c r="J13" s="357"/>
      <c r="K13" s="357"/>
      <c r="L13" s="357">
        <v>1500</v>
      </c>
      <c r="M13" s="357"/>
      <c r="N13" s="111"/>
      <c r="O13" s="357"/>
      <c r="P13" s="357"/>
      <c r="Q13" s="357"/>
      <c r="R13" s="111"/>
    </row>
    <row r="14" spans="1:22" ht="15.75" hidden="1" x14ac:dyDescent="0.2">
      <c r="A14" s="289">
        <v>9</v>
      </c>
      <c r="B14" s="368" t="s">
        <v>362</v>
      </c>
      <c r="C14" s="357"/>
      <c r="D14" s="357"/>
      <c r="E14" s="357"/>
      <c r="F14" s="357"/>
      <c r="G14" s="357"/>
      <c r="H14" s="357"/>
      <c r="I14" s="357"/>
      <c r="J14" s="357"/>
      <c r="K14" s="357"/>
      <c r="L14" s="357"/>
      <c r="M14" s="357"/>
      <c r="N14" s="111"/>
      <c r="O14" s="357"/>
      <c r="P14" s="357"/>
      <c r="Q14" s="357"/>
      <c r="R14" s="111"/>
    </row>
    <row r="15" spans="1:22" ht="15.75" hidden="1" x14ac:dyDescent="0.2">
      <c r="A15" s="289">
        <v>10</v>
      </c>
      <c r="B15" s="368" t="s">
        <v>369</v>
      </c>
      <c r="C15" s="357"/>
      <c r="D15" s="357"/>
      <c r="E15" s="357"/>
      <c r="F15" s="357"/>
      <c r="G15" s="357"/>
      <c r="H15" s="357"/>
      <c r="I15" s="357"/>
      <c r="J15" s="357"/>
      <c r="K15" s="357"/>
      <c r="L15" s="357"/>
      <c r="M15" s="357"/>
      <c r="N15" s="111"/>
      <c r="O15" s="357"/>
      <c r="P15" s="357"/>
      <c r="Q15" s="357"/>
      <c r="R15" s="111"/>
      <c r="V15" t="s">
        <v>3416</v>
      </c>
    </row>
    <row r="16" spans="1:22" ht="15.75" hidden="1" x14ac:dyDescent="0.2">
      <c r="A16" s="289">
        <v>11</v>
      </c>
      <c r="B16" s="368" t="s">
        <v>388</v>
      </c>
      <c r="C16" s="357">
        <v>1000</v>
      </c>
      <c r="D16" s="357"/>
      <c r="E16" s="357"/>
      <c r="F16" s="357"/>
      <c r="G16" s="357"/>
      <c r="H16" s="357"/>
      <c r="I16" s="357"/>
      <c r="J16" s="357"/>
      <c r="K16" s="357"/>
      <c r="L16" s="357"/>
      <c r="M16" s="357"/>
      <c r="N16" s="111"/>
      <c r="O16" s="357"/>
      <c r="P16" s="357"/>
      <c r="Q16" s="357"/>
      <c r="R16" s="111"/>
    </row>
    <row r="17" spans="1:18" ht="15.75" hidden="1" x14ac:dyDescent="0.2">
      <c r="A17" s="289">
        <v>12</v>
      </c>
      <c r="B17" s="368" t="s">
        <v>398</v>
      </c>
      <c r="C17" s="357"/>
      <c r="D17" s="357"/>
      <c r="E17" s="357"/>
      <c r="F17" s="357"/>
      <c r="G17" s="357"/>
      <c r="H17" s="357"/>
      <c r="I17" s="357"/>
      <c r="J17" s="357"/>
      <c r="K17" s="357"/>
      <c r="L17" s="357"/>
      <c r="M17" s="357"/>
      <c r="N17" s="111"/>
      <c r="O17" s="357"/>
      <c r="P17" s="357"/>
      <c r="Q17" s="357"/>
      <c r="R17" s="111"/>
    </row>
    <row r="18" spans="1:18" ht="15.75" hidden="1" x14ac:dyDescent="0.2">
      <c r="A18" s="289">
        <v>13</v>
      </c>
      <c r="B18" s="368" t="s">
        <v>405</v>
      </c>
      <c r="C18" s="357">
        <v>490</v>
      </c>
      <c r="D18" s="357"/>
      <c r="E18" s="357"/>
      <c r="F18" s="357"/>
      <c r="G18" s="357"/>
      <c r="H18" s="357"/>
      <c r="I18" s="357"/>
      <c r="J18" s="357"/>
      <c r="K18" s="357"/>
      <c r="L18" s="357"/>
      <c r="M18" s="357"/>
      <c r="N18" s="111">
        <v>145</v>
      </c>
      <c r="O18" s="357"/>
      <c r="P18" s="357"/>
      <c r="Q18" s="357"/>
      <c r="R18" s="111"/>
    </row>
    <row r="19" spans="1:18" ht="15.75" hidden="1" x14ac:dyDescent="0.2">
      <c r="A19" s="289">
        <v>14</v>
      </c>
      <c r="B19" s="368" t="s">
        <v>419</v>
      </c>
      <c r="C19" s="357"/>
      <c r="D19" s="357"/>
      <c r="E19" s="357"/>
      <c r="F19" s="357"/>
      <c r="G19" s="357"/>
      <c r="H19" s="357"/>
      <c r="I19" s="357"/>
      <c r="J19" s="357"/>
      <c r="K19" s="357"/>
      <c r="L19" s="357"/>
      <c r="M19" s="357"/>
      <c r="N19" s="111"/>
      <c r="O19" s="357"/>
      <c r="P19" s="357"/>
      <c r="Q19" s="357"/>
      <c r="R19" s="111"/>
    </row>
    <row r="20" spans="1:18" ht="15.75" hidden="1" x14ac:dyDescent="0.2">
      <c r="A20" s="289">
        <v>15</v>
      </c>
      <c r="B20" s="368" t="s">
        <v>427</v>
      </c>
      <c r="C20" s="357"/>
      <c r="D20" s="357"/>
      <c r="E20" s="357"/>
      <c r="F20" s="357"/>
      <c r="G20" s="357"/>
      <c r="H20" s="357">
        <v>54</v>
      </c>
      <c r="I20" s="357"/>
      <c r="J20" s="357"/>
      <c r="K20" s="357"/>
      <c r="L20" s="357"/>
      <c r="M20" s="357"/>
      <c r="N20" s="111">
        <v>23</v>
      </c>
      <c r="O20" s="357"/>
      <c r="P20" s="357"/>
      <c r="Q20" s="357"/>
      <c r="R20" s="111"/>
    </row>
    <row r="21" spans="1:18" ht="15.75" hidden="1" x14ac:dyDescent="0.2">
      <c r="A21" s="289">
        <v>16</v>
      </c>
      <c r="B21" s="368" t="s">
        <v>432</v>
      </c>
      <c r="C21" s="357"/>
      <c r="D21" s="357"/>
      <c r="E21" s="357"/>
      <c r="F21" s="357"/>
      <c r="G21" s="357"/>
      <c r="H21" s="357"/>
      <c r="I21" s="357"/>
      <c r="J21" s="357"/>
      <c r="K21" s="357"/>
      <c r="L21" s="357"/>
      <c r="M21" s="357"/>
      <c r="N21" s="111"/>
      <c r="O21" s="357"/>
      <c r="P21" s="357"/>
      <c r="Q21" s="357"/>
      <c r="R21" s="111"/>
    </row>
    <row r="22" spans="1:18" ht="15.75" hidden="1" x14ac:dyDescent="0.2">
      <c r="A22" s="141">
        <v>17</v>
      </c>
      <c r="B22" s="369" t="s">
        <v>437</v>
      </c>
      <c r="C22" s="370"/>
      <c r="D22" s="370"/>
      <c r="E22" s="370"/>
      <c r="F22" s="370"/>
      <c r="G22" s="370"/>
      <c r="H22" s="370"/>
      <c r="I22" s="370"/>
      <c r="J22" s="370"/>
      <c r="K22" s="370"/>
      <c r="L22" s="370"/>
      <c r="M22" s="370"/>
      <c r="N22" s="143"/>
      <c r="O22" s="370"/>
      <c r="P22" s="370"/>
      <c r="Q22" s="370"/>
      <c r="R22" s="143"/>
    </row>
    <row r="23" spans="1:18" ht="15.75" hidden="1" x14ac:dyDescent="0.2">
      <c r="A23" s="141">
        <v>18</v>
      </c>
      <c r="B23" s="369" t="s">
        <v>438</v>
      </c>
      <c r="C23" s="370"/>
      <c r="D23" s="370"/>
      <c r="E23" s="370"/>
      <c r="F23" s="370"/>
      <c r="G23" s="370"/>
      <c r="H23" s="370"/>
      <c r="I23" s="370"/>
      <c r="J23" s="370"/>
      <c r="K23" s="370"/>
      <c r="L23" s="370"/>
      <c r="M23" s="370"/>
      <c r="N23" s="371"/>
      <c r="O23" s="370"/>
      <c r="P23" s="370"/>
      <c r="Q23" s="370"/>
      <c r="R23" s="143"/>
    </row>
    <row r="24" spans="1:18" ht="20.25" customHeight="1" x14ac:dyDescent="0.2">
      <c r="A24" s="329">
        <v>2</v>
      </c>
      <c r="B24" s="367" t="s">
        <v>443</v>
      </c>
      <c r="C24" s="358"/>
      <c r="D24" s="358"/>
      <c r="E24" s="358"/>
      <c r="F24" s="358"/>
      <c r="G24" s="358"/>
      <c r="H24" s="358"/>
      <c r="I24" s="358"/>
      <c r="J24" s="358"/>
      <c r="K24" s="358"/>
      <c r="L24" s="358"/>
      <c r="M24" s="358"/>
      <c r="N24" s="358"/>
      <c r="O24" s="372">
        <v>4</v>
      </c>
      <c r="P24" s="358"/>
      <c r="Q24" s="358"/>
      <c r="R24" s="147"/>
    </row>
    <row r="25" spans="1:18" ht="15.75" hidden="1" x14ac:dyDescent="0.2">
      <c r="A25" s="116">
        <v>1</v>
      </c>
      <c r="B25" s="147" t="s">
        <v>2186</v>
      </c>
      <c r="C25" s="358"/>
      <c r="D25" s="358"/>
      <c r="E25" s="358"/>
      <c r="F25" s="358"/>
      <c r="G25" s="358"/>
      <c r="H25" s="358"/>
      <c r="I25" s="358"/>
      <c r="J25" s="358"/>
      <c r="K25" s="358"/>
      <c r="L25" s="358"/>
      <c r="M25" s="358"/>
      <c r="N25" s="358"/>
      <c r="O25" s="358"/>
      <c r="P25" s="358"/>
      <c r="Q25" s="358"/>
      <c r="R25" s="147"/>
    </row>
    <row r="26" spans="1:18" ht="15.75" hidden="1" x14ac:dyDescent="0.2">
      <c r="A26" s="116">
        <v>2</v>
      </c>
      <c r="B26" s="147" t="s">
        <v>447</v>
      </c>
      <c r="C26" s="358"/>
      <c r="D26" s="358"/>
      <c r="E26" s="358"/>
      <c r="F26" s="358"/>
      <c r="G26" s="358"/>
      <c r="H26" s="358"/>
      <c r="I26" s="358"/>
      <c r="J26" s="358"/>
      <c r="K26" s="358"/>
      <c r="L26" s="358"/>
      <c r="M26" s="358"/>
      <c r="N26" s="358"/>
      <c r="O26" s="358"/>
      <c r="P26" s="358"/>
      <c r="Q26" s="358"/>
      <c r="R26" s="147"/>
    </row>
    <row r="27" spans="1:18" ht="20.25" customHeight="1" x14ac:dyDescent="0.2">
      <c r="A27" s="329">
        <v>3</v>
      </c>
      <c r="B27" s="367" t="s">
        <v>456</v>
      </c>
      <c r="C27" s="358"/>
      <c r="D27" s="358"/>
      <c r="E27" s="358"/>
      <c r="F27" s="358"/>
      <c r="G27" s="358"/>
      <c r="H27" s="358"/>
      <c r="I27" s="358"/>
      <c r="J27" s="358"/>
      <c r="K27" s="358"/>
      <c r="L27" s="358"/>
      <c r="M27" s="358"/>
      <c r="N27" s="358"/>
      <c r="O27" s="372">
        <v>16</v>
      </c>
      <c r="P27" s="358"/>
      <c r="Q27" s="358"/>
      <c r="R27" s="147"/>
    </row>
    <row r="28" spans="1:18" ht="15.75" hidden="1" x14ac:dyDescent="0.2">
      <c r="A28" s="116">
        <v>1</v>
      </c>
      <c r="B28" s="147" t="s">
        <v>2187</v>
      </c>
      <c r="C28" s="358"/>
      <c r="D28" s="358"/>
      <c r="E28" s="358"/>
      <c r="F28" s="358"/>
      <c r="G28" s="358"/>
      <c r="H28" s="358"/>
      <c r="I28" s="358"/>
      <c r="J28" s="358"/>
      <c r="K28" s="358"/>
      <c r="L28" s="358"/>
      <c r="M28" s="358"/>
      <c r="N28" s="358"/>
      <c r="O28" s="358"/>
      <c r="P28" s="358"/>
      <c r="Q28" s="358"/>
      <c r="R28" s="147"/>
    </row>
    <row r="29" spans="1:18" ht="15.75" hidden="1" x14ac:dyDescent="0.2">
      <c r="A29" s="116">
        <v>2</v>
      </c>
      <c r="B29" s="147" t="s">
        <v>2188</v>
      </c>
      <c r="C29" s="358"/>
      <c r="D29" s="358"/>
      <c r="E29" s="358"/>
      <c r="F29" s="358"/>
      <c r="G29" s="358"/>
      <c r="H29" s="358"/>
      <c r="I29" s="358"/>
      <c r="J29" s="358"/>
      <c r="K29" s="358"/>
      <c r="L29" s="358"/>
      <c r="M29" s="358"/>
      <c r="N29" s="358"/>
      <c r="O29" s="358"/>
      <c r="P29" s="358"/>
      <c r="Q29" s="358"/>
      <c r="R29" s="147"/>
    </row>
    <row r="30" spans="1:18" ht="15.75" hidden="1" x14ac:dyDescent="0.2">
      <c r="A30" s="116">
        <v>3</v>
      </c>
      <c r="B30" s="147" t="s">
        <v>392</v>
      </c>
      <c r="C30" s="358"/>
      <c r="D30" s="358"/>
      <c r="E30" s="358"/>
      <c r="F30" s="358"/>
      <c r="G30" s="358"/>
      <c r="H30" s="358"/>
      <c r="I30" s="358"/>
      <c r="J30" s="358"/>
      <c r="K30" s="358"/>
      <c r="L30" s="358"/>
      <c r="M30" s="358"/>
      <c r="N30" s="358"/>
      <c r="O30" s="358"/>
      <c r="P30" s="358"/>
      <c r="Q30" s="358"/>
      <c r="R30" s="147"/>
    </row>
    <row r="31" spans="1:18" ht="15.75" hidden="1" x14ac:dyDescent="0.2">
      <c r="A31" s="116">
        <v>4</v>
      </c>
      <c r="B31" s="147" t="s">
        <v>2189</v>
      </c>
      <c r="C31" s="358"/>
      <c r="D31" s="358"/>
      <c r="E31" s="358"/>
      <c r="F31" s="358"/>
      <c r="G31" s="358"/>
      <c r="H31" s="358"/>
      <c r="I31" s="358"/>
      <c r="J31" s="358"/>
      <c r="K31" s="358"/>
      <c r="L31" s="358"/>
      <c r="M31" s="358"/>
      <c r="N31" s="358"/>
      <c r="O31" s="358"/>
      <c r="P31" s="358"/>
      <c r="Q31" s="358"/>
      <c r="R31" s="147"/>
    </row>
    <row r="32" spans="1:18" ht="15.75" hidden="1" x14ac:dyDescent="0.2">
      <c r="A32" s="116">
        <v>5</v>
      </c>
      <c r="B32" s="147" t="s">
        <v>2190</v>
      </c>
      <c r="C32" s="358"/>
      <c r="D32" s="358"/>
      <c r="E32" s="358"/>
      <c r="F32" s="358"/>
      <c r="G32" s="358"/>
      <c r="H32" s="358"/>
      <c r="I32" s="358"/>
      <c r="J32" s="358"/>
      <c r="K32" s="358"/>
      <c r="L32" s="358"/>
      <c r="M32" s="358"/>
      <c r="N32" s="358"/>
      <c r="O32" s="358"/>
      <c r="P32" s="358"/>
      <c r="Q32" s="358"/>
      <c r="R32" s="147"/>
    </row>
    <row r="33" spans="1:18" ht="15.75" hidden="1" x14ac:dyDescent="0.2">
      <c r="A33" s="116">
        <v>6</v>
      </c>
      <c r="B33" s="147" t="s">
        <v>2191</v>
      </c>
      <c r="C33" s="358"/>
      <c r="D33" s="358"/>
      <c r="E33" s="358"/>
      <c r="F33" s="358"/>
      <c r="G33" s="358"/>
      <c r="H33" s="358"/>
      <c r="I33" s="358"/>
      <c r="J33" s="358"/>
      <c r="K33" s="358"/>
      <c r="L33" s="358"/>
      <c r="M33" s="358"/>
      <c r="N33" s="358"/>
      <c r="O33" s="358"/>
      <c r="P33" s="358"/>
      <c r="Q33" s="358"/>
      <c r="R33" s="147"/>
    </row>
    <row r="34" spans="1:18" ht="15.75" hidden="1" x14ac:dyDescent="0.2">
      <c r="A34" s="116">
        <v>7</v>
      </c>
      <c r="B34" s="147" t="s">
        <v>2192</v>
      </c>
      <c r="C34" s="358"/>
      <c r="D34" s="358"/>
      <c r="E34" s="358"/>
      <c r="F34" s="358"/>
      <c r="G34" s="358"/>
      <c r="H34" s="358"/>
      <c r="I34" s="358"/>
      <c r="J34" s="358"/>
      <c r="K34" s="358"/>
      <c r="L34" s="358"/>
      <c r="M34" s="358"/>
      <c r="N34" s="358"/>
      <c r="O34" s="358"/>
      <c r="P34" s="358"/>
      <c r="Q34" s="358"/>
      <c r="R34" s="147"/>
    </row>
    <row r="35" spans="1:18" ht="15.75" hidden="1" x14ac:dyDescent="0.2">
      <c r="A35" s="116">
        <v>8</v>
      </c>
      <c r="B35" s="147" t="s">
        <v>2193</v>
      </c>
      <c r="C35" s="358"/>
      <c r="D35" s="358"/>
      <c r="E35" s="358"/>
      <c r="F35" s="358"/>
      <c r="G35" s="358"/>
      <c r="H35" s="358"/>
      <c r="I35" s="358"/>
      <c r="J35" s="358"/>
      <c r="K35" s="358"/>
      <c r="L35" s="358"/>
      <c r="M35" s="358"/>
      <c r="N35" s="358"/>
      <c r="O35" s="358"/>
      <c r="P35" s="358"/>
      <c r="Q35" s="358"/>
      <c r="R35" s="147"/>
    </row>
    <row r="36" spans="1:18" ht="15.75" hidden="1" x14ac:dyDescent="0.2">
      <c r="A36" s="116">
        <v>9</v>
      </c>
      <c r="B36" s="147" t="s">
        <v>2194</v>
      </c>
      <c r="C36" s="358"/>
      <c r="D36" s="358"/>
      <c r="E36" s="358"/>
      <c r="F36" s="358"/>
      <c r="G36" s="358"/>
      <c r="H36" s="358"/>
      <c r="I36" s="358"/>
      <c r="J36" s="358"/>
      <c r="K36" s="358"/>
      <c r="L36" s="358"/>
      <c r="M36" s="358"/>
      <c r="N36" s="358"/>
      <c r="O36" s="358"/>
      <c r="P36" s="358"/>
      <c r="Q36" s="358"/>
      <c r="R36" s="147"/>
    </row>
    <row r="37" spans="1:18" ht="15.75" hidden="1" x14ac:dyDescent="0.2">
      <c r="A37" s="116">
        <v>10</v>
      </c>
      <c r="B37" s="147" t="s">
        <v>2195</v>
      </c>
      <c r="C37" s="358"/>
      <c r="D37" s="358"/>
      <c r="E37" s="358"/>
      <c r="F37" s="358"/>
      <c r="G37" s="358"/>
      <c r="H37" s="358"/>
      <c r="I37" s="358"/>
      <c r="J37" s="358"/>
      <c r="K37" s="358"/>
      <c r="L37" s="358"/>
      <c r="M37" s="358"/>
      <c r="N37" s="358"/>
      <c r="O37" s="358"/>
      <c r="P37" s="358"/>
      <c r="Q37" s="358"/>
      <c r="R37" s="147"/>
    </row>
    <row r="38" spans="1:18" ht="15.75" hidden="1" x14ac:dyDescent="0.2">
      <c r="A38" s="116">
        <v>11</v>
      </c>
      <c r="B38" s="147" t="s">
        <v>1928</v>
      </c>
      <c r="C38" s="358"/>
      <c r="D38" s="358"/>
      <c r="E38" s="358"/>
      <c r="F38" s="358"/>
      <c r="G38" s="358"/>
      <c r="H38" s="358"/>
      <c r="I38" s="358"/>
      <c r="J38" s="358"/>
      <c r="K38" s="358"/>
      <c r="L38" s="358"/>
      <c r="M38" s="358"/>
      <c r="N38" s="358"/>
      <c r="O38" s="358"/>
      <c r="P38" s="358"/>
      <c r="Q38" s="358"/>
      <c r="R38" s="147"/>
    </row>
    <row r="39" spans="1:18" ht="15.75" hidden="1" x14ac:dyDescent="0.2">
      <c r="A39" s="116">
        <v>12</v>
      </c>
      <c r="B39" s="147" t="s">
        <v>2196</v>
      </c>
      <c r="C39" s="358"/>
      <c r="D39" s="358"/>
      <c r="E39" s="358"/>
      <c r="F39" s="358"/>
      <c r="G39" s="358"/>
      <c r="H39" s="358"/>
      <c r="I39" s="358"/>
      <c r="J39" s="358"/>
      <c r="K39" s="358"/>
      <c r="L39" s="358"/>
      <c r="M39" s="358"/>
      <c r="N39" s="358"/>
      <c r="O39" s="358"/>
      <c r="P39" s="358"/>
      <c r="Q39" s="358"/>
      <c r="R39" s="147"/>
    </row>
    <row r="40" spans="1:18" ht="20.25" customHeight="1" x14ac:dyDescent="0.2">
      <c r="A40" s="329">
        <v>4</v>
      </c>
      <c r="B40" s="367" t="s">
        <v>473</v>
      </c>
      <c r="C40" s="372">
        <f>SUM(C41:C72)</f>
        <v>63500</v>
      </c>
      <c r="D40" s="372"/>
      <c r="E40" s="372"/>
      <c r="F40" s="372"/>
      <c r="G40" s="372"/>
      <c r="H40" s="372"/>
      <c r="I40" s="372"/>
      <c r="J40" s="372"/>
      <c r="K40" s="372"/>
      <c r="L40" s="372"/>
      <c r="M40" s="372"/>
      <c r="N40" s="372"/>
      <c r="O40" s="372">
        <v>11</v>
      </c>
      <c r="P40" s="372"/>
      <c r="Q40" s="372"/>
      <c r="R40" s="372"/>
    </row>
    <row r="41" spans="1:18" ht="15.75" hidden="1" x14ac:dyDescent="0.2">
      <c r="A41" s="116">
        <v>1</v>
      </c>
      <c r="B41" s="147" t="s">
        <v>474</v>
      </c>
      <c r="C41" s="358">
        <v>1500</v>
      </c>
      <c r="D41" s="358"/>
      <c r="E41" s="358"/>
      <c r="F41" s="358"/>
      <c r="G41" s="358"/>
      <c r="H41" s="358"/>
      <c r="I41" s="358"/>
      <c r="J41" s="358"/>
      <c r="K41" s="358"/>
      <c r="L41" s="358"/>
      <c r="M41" s="358"/>
      <c r="N41" s="358"/>
      <c r="O41" s="358"/>
      <c r="P41" s="358"/>
      <c r="Q41" s="358"/>
      <c r="R41" s="147"/>
    </row>
    <row r="42" spans="1:18" ht="15.75" hidden="1" x14ac:dyDescent="0.2">
      <c r="A42" s="116">
        <v>2</v>
      </c>
      <c r="B42" s="147" t="s">
        <v>526</v>
      </c>
      <c r="C42" s="358">
        <v>2000</v>
      </c>
      <c r="D42" s="358"/>
      <c r="E42" s="358"/>
      <c r="F42" s="358"/>
      <c r="G42" s="358"/>
      <c r="H42" s="358"/>
      <c r="I42" s="358"/>
      <c r="J42" s="358"/>
      <c r="K42" s="358"/>
      <c r="L42" s="358"/>
      <c r="M42" s="358"/>
      <c r="N42" s="358"/>
      <c r="O42" s="358"/>
      <c r="P42" s="358"/>
      <c r="Q42" s="358"/>
      <c r="R42" s="147"/>
    </row>
    <row r="43" spans="1:18" ht="15.75" hidden="1" x14ac:dyDescent="0.2">
      <c r="A43" s="116">
        <v>3</v>
      </c>
      <c r="B43" s="147" t="s">
        <v>514</v>
      </c>
      <c r="C43" s="358">
        <v>3000</v>
      </c>
      <c r="D43" s="358"/>
      <c r="E43" s="358"/>
      <c r="F43" s="358"/>
      <c r="G43" s="358"/>
      <c r="H43" s="358"/>
      <c r="I43" s="358"/>
      <c r="J43" s="358"/>
      <c r="K43" s="358"/>
      <c r="L43" s="358"/>
      <c r="M43" s="358"/>
      <c r="N43" s="358"/>
      <c r="O43" s="358"/>
      <c r="P43" s="358"/>
      <c r="Q43" s="358"/>
      <c r="R43" s="147"/>
    </row>
    <row r="44" spans="1:18" ht="15.75" hidden="1" x14ac:dyDescent="0.2">
      <c r="A44" s="116">
        <v>4</v>
      </c>
      <c r="B44" s="147" t="s">
        <v>527</v>
      </c>
      <c r="C44" s="358">
        <v>3000</v>
      </c>
      <c r="D44" s="358"/>
      <c r="E44" s="358"/>
      <c r="F44" s="358"/>
      <c r="G44" s="358"/>
      <c r="H44" s="358"/>
      <c r="I44" s="358"/>
      <c r="J44" s="358"/>
      <c r="K44" s="358"/>
      <c r="L44" s="358"/>
      <c r="M44" s="358"/>
      <c r="N44" s="358"/>
      <c r="O44" s="358"/>
      <c r="P44" s="358"/>
      <c r="Q44" s="358"/>
      <c r="R44" s="147"/>
    </row>
    <row r="45" spans="1:18" ht="15.75" hidden="1" x14ac:dyDescent="0.2">
      <c r="A45" s="116">
        <v>5</v>
      </c>
      <c r="B45" s="147" t="s">
        <v>493</v>
      </c>
      <c r="C45" s="358">
        <v>3500</v>
      </c>
      <c r="D45" s="358"/>
      <c r="E45" s="358"/>
      <c r="F45" s="358"/>
      <c r="G45" s="358"/>
      <c r="H45" s="358"/>
      <c r="I45" s="358"/>
      <c r="J45" s="358"/>
      <c r="K45" s="358"/>
      <c r="L45" s="358"/>
      <c r="M45" s="358"/>
      <c r="N45" s="358"/>
      <c r="O45" s="358"/>
      <c r="P45" s="358"/>
      <c r="Q45" s="358"/>
      <c r="R45" s="147"/>
    </row>
    <row r="46" spans="1:18" ht="15.75" hidden="1" x14ac:dyDescent="0.2">
      <c r="A46" s="116">
        <v>6</v>
      </c>
      <c r="B46" s="147" t="s">
        <v>503</v>
      </c>
      <c r="C46" s="358">
        <v>3000</v>
      </c>
      <c r="D46" s="358"/>
      <c r="E46" s="358"/>
      <c r="F46" s="358"/>
      <c r="G46" s="358"/>
      <c r="H46" s="358"/>
      <c r="I46" s="358"/>
      <c r="J46" s="358"/>
      <c r="K46" s="358"/>
      <c r="L46" s="358"/>
      <c r="M46" s="358"/>
      <c r="N46" s="358"/>
      <c r="O46" s="358"/>
      <c r="P46" s="358"/>
      <c r="Q46" s="358"/>
      <c r="R46" s="147"/>
    </row>
    <row r="47" spans="1:18" ht="15.75" hidden="1" x14ac:dyDescent="0.2">
      <c r="A47" s="116">
        <v>7</v>
      </c>
      <c r="B47" s="147" t="s">
        <v>501</v>
      </c>
      <c r="C47" s="358">
        <v>2000</v>
      </c>
      <c r="D47" s="358"/>
      <c r="E47" s="358"/>
      <c r="F47" s="358"/>
      <c r="G47" s="358"/>
      <c r="H47" s="358"/>
      <c r="I47" s="358"/>
      <c r="J47" s="358"/>
      <c r="K47" s="358"/>
      <c r="L47" s="358"/>
      <c r="M47" s="358"/>
      <c r="N47" s="358"/>
      <c r="O47" s="358"/>
      <c r="P47" s="358"/>
      <c r="Q47" s="358"/>
      <c r="R47" s="147"/>
    </row>
    <row r="48" spans="1:18" ht="15.75" hidden="1" x14ac:dyDescent="0.2">
      <c r="A48" s="116">
        <v>8</v>
      </c>
      <c r="B48" s="147" t="s">
        <v>523</v>
      </c>
      <c r="C48" s="358">
        <v>3000</v>
      </c>
      <c r="D48" s="358"/>
      <c r="E48" s="358"/>
      <c r="F48" s="358"/>
      <c r="G48" s="358"/>
      <c r="H48" s="358"/>
      <c r="I48" s="358"/>
      <c r="J48" s="358"/>
      <c r="K48" s="358"/>
      <c r="L48" s="358"/>
      <c r="M48" s="358"/>
      <c r="N48" s="358"/>
      <c r="O48" s="358"/>
      <c r="P48" s="358"/>
      <c r="Q48" s="358"/>
      <c r="R48" s="147"/>
    </row>
    <row r="49" spans="1:18" ht="15.75" hidden="1" x14ac:dyDescent="0.2">
      <c r="A49" s="116">
        <v>9</v>
      </c>
      <c r="B49" s="147" t="s">
        <v>518</v>
      </c>
      <c r="C49" s="358">
        <v>1000</v>
      </c>
      <c r="D49" s="358"/>
      <c r="E49" s="358"/>
      <c r="F49" s="358"/>
      <c r="G49" s="358"/>
      <c r="H49" s="358"/>
      <c r="I49" s="358"/>
      <c r="J49" s="358"/>
      <c r="K49" s="358"/>
      <c r="L49" s="358"/>
      <c r="M49" s="358"/>
      <c r="N49" s="358"/>
      <c r="O49" s="358"/>
      <c r="P49" s="358"/>
      <c r="Q49" s="358"/>
      <c r="R49" s="147"/>
    </row>
    <row r="50" spans="1:18" ht="15.75" hidden="1" x14ac:dyDescent="0.2">
      <c r="A50" s="116">
        <v>10</v>
      </c>
      <c r="B50" s="147" t="s">
        <v>534</v>
      </c>
      <c r="C50" s="358">
        <v>3000</v>
      </c>
      <c r="D50" s="358"/>
      <c r="E50" s="358"/>
      <c r="F50" s="358"/>
      <c r="G50" s="358"/>
      <c r="H50" s="358"/>
      <c r="I50" s="358"/>
      <c r="J50" s="358"/>
      <c r="K50" s="358"/>
      <c r="L50" s="358"/>
      <c r="M50" s="358"/>
      <c r="N50" s="358"/>
      <c r="O50" s="358"/>
      <c r="P50" s="358"/>
      <c r="Q50" s="358"/>
      <c r="R50" s="147"/>
    </row>
    <row r="51" spans="1:18" ht="15.75" hidden="1" x14ac:dyDescent="0.2">
      <c r="A51" s="116">
        <v>11</v>
      </c>
      <c r="B51" s="147" t="s">
        <v>537</v>
      </c>
      <c r="C51" s="358">
        <v>3000</v>
      </c>
      <c r="D51" s="358"/>
      <c r="E51" s="358"/>
      <c r="F51" s="358"/>
      <c r="G51" s="358"/>
      <c r="H51" s="358"/>
      <c r="I51" s="358"/>
      <c r="J51" s="358"/>
      <c r="K51" s="358"/>
      <c r="L51" s="358"/>
      <c r="M51" s="358"/>
      <c r="N51" s="358"/>
      <c r="O51" s="358"/>
      <c r="P51" s="358"/>
      <c r="Q51" s="358"/>
      <c r="R51" s="147"/>
    </row>
    <row r="52" spans="1:18" ht="15.75" hidden="1" x14ac:dyDescent="0.2">
      <c r="A52" s="116">
        <v>12</v>
      </c>
      <c r="B52" s="147" t="s">
        <v>542</v>
      </c>
      <c r="C52" s="358">
        <v>2500</v>
      </c>
      <c r="D52" s="358"/>
      <c r="E52" s="358"/>
      <c r="F52" s="358"/>
      <c r="G52" s="358"/>
      <c r="H52" s="358"/>
      <c r="I52" s="358"/>
      <c r="J52" s="358"/>
      <c r="K52" s="358"/>
      <c r="L52" s="358"/>
      <c r="M52" s="358"/>
      <c r="N52" s="358"/>
      <c r="O52" s="358"/>
      <c r="P52" s="358"/>
      <c r="Q52" s="358"/>
      <c r="R52" s="147"/>
    </row>
    <row r="53" spans="1:18" ht="15.75" hidden="1" x14ac:dyDescent="0.2">
      <c r="A53" s="116">
        <v>13</v>
      </c>
      <c r="B53" s="147" t="s">
        <v>556</v>
      </c>
      <c r="C53" s="358">
        <v>2500</v>
      </c>
      <c r="D53" s="358"/>
      <c r="E53" s="358"/>
      <c r="F53" s="358"/>
      <c r="G53" s="358"/>
      <c r="H53" s="358"/>
      <c r="I53" s="358"/>
      <c r="J53" s="358"/>
      <c r="K53" s="358"/>
      <c r="L53" s="358"/>
      <c r="M53" s="358"/>
      <c r="N53" s="358"/>
      <c r="O53" s="358"/>
      <c r="P53" s="358"/>
      <c r="Q53" s="358"/>
      <c r="R53" s="147"/>
    </row>
    <row r="54" spans="1:18" ht="15.75" hidden="1" x14ac:dyDescent="0.2">
      <c r="A54" s="116">
        <v>14</v>
      </c>
      <c r="B54" s="147" t="s">
        <v>575</v>
      </c>
      <c r="C54" s="358" t="s">
        <v>2236</v>
      </c>
      <c r="D54" s="358"/>
      <c r="E54" s="358"/>
      <c r="F54" s="358"/>
      <c r="G54" s="358"/>
      <c r="H54" s="358"/>
      <c r="I54" s="358"/>
      <c r="J54" s="358"/>
      <c r="K54" s="358"/>
      <c r="L54" s="358"/>
      <c r="M54" s="358"/>
      <c r="N54" s="358"/>
      <c r="O54" s="358"/>
      <c r="P54" s="358"/>
      <c r="Q54" s="358"/>
      <c r="R54" s="147"/>
    </row>
    <row r="55" spans="1:18" ht="15.75" hidden="1" x14ac:dyDescent="0.2">
      <c r="A55" s="116">
        <v>15</v>
      </c>
      <c r="B55" s="147" t="s">
        <v>570</v>
      </c>
      <c r="C55" s="358" t="s">
        <v>2236</v>
      </c>
      <c r="D55" s="358"/>
      <c r="E55" s="358"/>
      <c r="F55" s="358"/>
      <c r="G55" s="358"/>
      <c r="H55" s="358"/>
      <c r="I55" s="358"/>
      <c r="J55" s="358"/>
      <c r="K55" s="358"/>
      <c r="L55" s="358"/>
      <c r="M55" s="358"/>
      <c r="N55" s="358"/>
      <c r="O55" s="358"/>
      <c r="P55" s="358"/>
      <c r="Q55" s="358"/>
      <c r="R55" s="147"/>
    </row>
    <row r="56" spans="1:18" ht="15.75" hidden="1" x14ac:dyDescent="0.2">
      <c r="A56" s="116">
        <v>16</v>
      </c>
      <c r="B56" s="147" t="s">
        <v>2202</v>
      </c>
      <c r="C56" s="358"/>
      <c r="D56" s="358"/>
      <c r="E56" s="358"/>
      <c r="F56" s="358"/>
      <c r="G56" s="358"/>
      <c r="H56" s="358"/>
      <c r="I56" s="358"/>
      <c r="J56" s="358"/>
      <c r="K56" s="358"/>
      <c r="L56" s="358"/>
      <c r="M56" s="358"/>
      <c r="N56" s="358"/>
      <c r="O56" s="358"/>
      <c r="P56" s="358"/>
      <c r="Q56" s="358"/>
      <c r="R56" s="147"/>
    </row>
    <row r="57" spans="1:18" ht="15.75" hidden="1" x14ac:dyDescent="0.2">
      <c r="A57" s="116">
        <v>17</v>
      </c>
      <c r="B57" s="147" t="s">
        <v>2203</v>
      </c>
      <c r="C57" s="358"/>
      <c r="D57" s="358"/>
      <c r="E57" s="358"/>
      <c r="F57" s="358"/>
      <c r="G57" s="358"/>
      <c r="H57" s="358"/>
      <c r="I57" s="358"/>
      <c r="J57" s="358"/>
      <c r="K57" s="358"/>
      <c r="L57" s="358"/>
      <c r="M57" s="358"/>
      <c r="N57" s="358"/>
      <c r="O57" s="358"/>
      <c r="P57" s="358"/>
      <c r="Q57" s="358"/>
      <c r="R57" s="147"/>
    </row>
    <row r="58" spans="1:18" ht="15.75" hidden="1" x14ac:dyDescent="0.2">
      <c r="A58" s="116">
        <v>18</v>
      </c>
      <c r="B58" s="147" t="s">
        <v>590</v>
      </c>
      <c r="C58" s="358">
        <v>3000</v>
      </c>
      <c r="D58" s="358"/>
      <c r="E58" s="358"/>
      <c r="F58" s="358"/>
      <c r="G58" s="358"/>
      <c r="H58" s="358"/>
      <c r="I58" s="358"/>
      <c r="J58" s="358"/>
      <c r="K58" s="358"/>
      <c r="L58" s="358"/>
      <c r="M58" s="358"/>
      <c r="N58" s="358"/>
      <c r="O58" s="358"/>
      <c r="P58" s="358"/>
      <c r="Q58" s="358"/>
      <c r="R58" s="147"/>
    </row>
    <row r="59" spans="1:18" ht="15.75" hidden="1" x14ac:dyDescent="0.2">
      <c r="A59" s="116">
        <v>19</v>
      </c>
      <c r="B59" s="147" t="s">
        <v>582</v>
      </c>
      <c r="C59" s="358">
        <v>3000</v>
      </c>
      <c r="D59" s="358"/>
      <c r="E59" s="358"/>
      <c r="F59" s="358"/>
      <c r="G59" s="358"/>
      <c r="H59" s="358"/>
      <c r="I59" s="358"/>
      <c r="J59" s="358"/>
      <c r="K59" s="358"/>
      <c r="L59" s="358"/>
      <c r="M59" s="358"/>
      <c r="N59" s="358"/>
      <c r="O59" s="358"/>
      <c r="P59" s="358"/>
      <c r="Q59" s="358"/>
      <c r="R59" s="147"/>
    </row>
    <row r="60" spans="1:18" ht="15.75" hidden="1" x14ac:dyDescent="0.2">
      <c r="A60" s="116">
        <v>20</v>
      </c>
      <c r="B60" s="147" t="s">
        <v>576</v>
      </c>
      <c r="C60" s="358">
        <v>2500</v>
      </c>
      <c r="D60" s="358"/>
      <c r="E60" s="358"/>
      <c r="F60" s="358"/>
      <c r="G60" s="358"/>
      <c r="H60" s="358"/>
      <c r="I60" s="358"/>
      <c r="J60" s="358"/>
      <c r="K60" s="358"/>
      <c r="L60" s="358"/>
      <c r="M60" s="358"/>
      <c r="N60" s="358"/>
      <c r="O60" s="358"/>
      <c r="P60" s="358"/>
      <c r="Q60" s="358"/>
      <c r="R60" s="147"/>
    </row>
    <row r="61" spans="1:18" ht="15.75" hidden="1" x14ac:dyDescent="0.2">
      <c r="A61" s="116">
        <v>21</v>
      </c>
      <c r="B61" s="147" t="s">
        <v>561</v>
      </c>
      <c r="C61" s="358">
        <v>3000</v>
      </c>
      <c r="D61" s="358"/>
      <c r="E61" s="358"/>
      <c r="F61" s="358"/>
      <c r="G61" s="358"/>
      <c r="H61" s="358"/>
      <c r="I61" s="358"/>
      <c r="J61" s="358"/>
      <c r="K61" s="358"/>
      <c r="L61" s="358"/>
      <c r="M61" s="358"/>
      <c r="N61" s="358"/>
      <c r="O61" s="358"/>
      <c r="P61" s="358"/>
      <c r="Q61" s="358"/>
      <c r="R61" s="147"/>
    </row>
    <row r="62" spans="1:18" ht="15.75" hidden="1" x14ac:dyDescent="0.2">
      <c r="A62" s="116">
        <v>22</v>
      </c>
      <c r="B62" s="147" t="s">
        <v>581</v>
      </c>
      <c r="C62" s="358">
        <v>3000</v>
      </c>
      <c r="D62" s="358"/>
      <c r="E62" s="358"/>
      <c r="F62" s="358"/>
      <c r="G62" s="358"/>
      <c r="H62" s="358"/>
      <c r="I62" s="358"/>
      <c r="J62" s="358"/>
      <c r="K62" s="358"/>
      <c r="L62" s="358"/>
      <c r="M62" s="358"/>
      <c r="N62" s="358"/>
      <c r="O62" s="358"/>
      <c r="P62" s="358"/>
      <c r="Q62" s="358"/>
      <c r="R62" s="147"/>
    </row>
    <row r="63" spans="1:18" ht="15.75" hidden="1" x14ac:dyDescent="0.2">
      <c r="A63" s="116">
        <v>23</v>
      </c>
      <c r="B63" s="147" t="s">
        <v>589</v>
      </c>
      <c r="C63" s="358">
        <v>2000</v>
      </c>
      <c r="D63" s="358"/>
      <c r="E63" s="358"/>
      <c r="F63" s="358"/>
      <c r="G63" s="358"/>
      <c r="H63" s="358"/>
      <c r="I63" s="358"/>
      <c r="J63" s="358"/>
      <c r="K63" s="358"/>
      <c r="L63" s="358"/>
      <c r="M63" s="358"/>
      <c r="N63" s="358"/>
      <c r="O63" s="358"/>
      <c r="P63" s="358"/>
      <c r="Q63" s="358"/>
      <c r="R63" s="147"/>
    </row>
    <row r="64" spans="1:18" ht="15.75" hidden="1" x14ac:dyDescent="0.2">
      <c r="A64" s="116">
        <v>24</v>
      </c>
      <c r="B64" s="147" t="s">
        <v>2205</v>
      </c>
      <c r="C64" s="358"/>
      <c r="D64" s="358"/>
      <c r="E64" s="358"/>
      <c r="F64" s="358"/>
      <c r="G64" s="358"/>
      <c r="H64" s="358"/>
      <c r="I64" s="358"/>
      <c r="J64" s="358"/>
      <c r="K64" s="358"/>
      <c r="L64" s="358"/>
      <c r="M64" s="358"/>
      <c r="N64" s="358"/>
      <c r="O64" s="358"/>
      <c r="P64" s="358"/>
      <c r="Q64" s="358"/>
      <c r="R64" s="147"/>
    </row>
    <row r="65" spans="1:18" ht="15.75" hidden="1" x14ac:dyDescent="0.2">
      <c r="A65" s="116">
        <v>25</v>
      </c>
      <c r="B65" s="147" t="s">
        <v>2207</v>
      </c>
      <c r="C65" s="358"/>
      <c r="D65" s="358"/>
      <c r="E65" s="358"/>
      <c r="F65" s="358"/>
      <c r="G65" s="358"/>
      <c r="H65" s="358"/>
      <c r="I65" s="358"/>
      <c r="J65" s="358"/>
      <c r="K65" s="358"/>
      <c r="L65" s="358"/>
      <c r="M65" s="358"/>
      <c r="N65" s="358"/>
      <c r="O65" s="358"/>
      <c r="P65" s="358"/>
      <c r="Q65" s="358"/>
      <c r="R65" s="147"/>
    </row>
    <row r="66" spans="1:18" ht="15.75" hidden="1" x14ac:dyDescent="0.2">
      <c r="A66" s="116">
        <v>26</v>
      </c>
      <c r="B66" s="147" t="s">
        <v>583</v>
      </c>
      <c r="C66" s="358">
        <v>3000</v>
      </c>
      <c r="D66" s="358"/>
      <c r="E66" s="358"/>
      <c r="F66" s="358"/>
      <c r="G66" s="358"/>
      <c r="H66" s="358"/>
      <c r="I66" s="358"/>
      <c r="J66" s="358"/>
      <c r="K66" s="358"/>
      <c r="L66" s="358"/>
      <c r="M66" s="358"/>
      <c r="N66" s="358"/>
      <c r="O66" s="358"/>
      <c r="P66" s="358"/>
      <c r="Q66" s="358"/>
      <c r="R66" s="147"/>
    </row>
    <row r="67" spans="1:18" ht="15.75" hidden="1" x14ac:dyDescent="0.2">
      <c r="A67" s="116">
        <v>27</v>
      </c>
      <c r="B67" s="147" t="s">
        <v>593</v>
      </c>
      <c r="C67" s="358">
        <v>2000</v>
      </c>
      <c r="D67" s="358"/>
      <c r="E67" s="358"/>
      <c r="F67" s="358"/>
      <c r="G67" s="358"/>
      <c r="H67" s="358"/>
      <c r="I67" s="358"/>
      <c r="J67" s="358"/>
      <c r="K67" s="358"/>
      <c r="L67" s="358"/>
      <c r="M67" s="358"/>
      <c r="N67" s="358"/>
      <c r="O67" s="358"/>
      <c r="P67" s="358"/>
      <c r="Q67" s="358"/>
      <c r="R67" s="147"/>
    </row>
    <row r="68" spans="1:18" ht="15.75" hidden="1" x14ac:dyDescent="0.2">
      <c r="A68" s="116">
        <v>28</v>
      </c>
      <c r="B68" s="147" t="s">
        <v>563</v>
      </c>
      <c r="C68" s="358">
        <v>3000</v>
      </c>
      <c r="D68" s="358"/>
      <c r="E68" s="358"/>
      <c r="F68" s="358"/>
      <c r="G68" s="358"/>
      <c r="H68" s="358"/>
      <c r="I68" s="358"/>
      <c r="J68" s="358"/>
      <c r="K68" s="358"/>
      <c r="L68" s="358"/>
      <c r="M68" s="358"/>
      <c r="N68" s="358"/>
      <c r="O68" s="358"/>
      <c r="P68" s="358"/>
      <c r="Q68" s="358"/>
      <c r="R68" s="147"/>
    </row>
    <row r="69" spans="1:18" ht="15.75" hidden="1" x14ac:dyDescent="0.2">
      <c r="A69" s="116">
        <v>29</v>
      </c>
      <c r="B69" s="147" t="s">
        <v>558</v>
      </c>
      <c r="C69" s="358">
        <v>2000</v>
      </c>
      <c r="D69" s="358"/>
      <c r="E69" s="358"/>
      <c r="F69" s="358"/>
      <c r="G69" s="358"/>
      <c r="H69" s="358"/>
      <c r="I69" s="358"/>
      <c r="J69" s="358"/>
      <c r="K69" s="358"/>
      <c r="L69" s="358"/>
      <c r="M69" s="358"/>
      <c r="N69" s="358"/>
      <c r="O69" s="358"/>
      <c r="P69" s="358"/>
      <c r="Q69" s="358"/>
      <c r="R69" s="147"/>
    </row>
    <row r="70" spans="1:18" ht="15.75" hidden="1" x14ac:dyDescent="0.2">
      <c r="A70" s="116">
        <v>30</v>
      </c>
      <c r="B70" s="147" t="s">
        <v>1562</v>
      </c>
      <c r="C70" s="358">
        <v>2000</v>
      </c>
      <c r="D70" s="358"/>
      <c r="E70" s="358"/>
      <c r="F70" s="358"/>
      <c r="G70" s="358"/>
      <c r="H70" s="358"/>
      <c r="I70" s="358"/>
      <c r="J70" s="358"/>
      <c r="K70" s="358"/>
      <c r="L70" s="358"/>
      <c r="M70" s="358"/>
      <c r="N70" s="358"/>
      <c r="O70" s="358"/>
      <c r="P70" s="358"/>
      <c r="Q70" s="358"/>
      <c r="R70" s="147"/>
    </row>
    <row r="71" spans="1:18" ht="15.75" hidden="1" x14ac:dyDescent="0.2">
      <c r="A71" s="116">
        <v>31</v>
      </c>
      <c r="B71" s="147" t="s">
        <v>559</v>
      </c>
      <c r="C71" s="358">
        <v>2000</v>
      </c>
      <c r="D71" s="358"/>
      <c r="E71" s="358"/>
      <c r="F71" s="358"/>
      <c r="G71" s="358"/>
      <c r="H71" s="358"/>
      <c r="I71" s="358"/>
      <c r="J71" s="358"/>
      <c r="K71" s="358"/>
      <c r="L71" s="358"/>
      <c r="M71" s="358"/>
      <c r="N71" s="358"/>
      <c r="O71" s="358"/>
      <c r="P71" s="358"/>
      <c r="Q71" s="358"/>
      <c r="R71" s="147"/>
    </row>
    <row r="72" spans="1:18" ht="15.75" hidden="1" x14ac:dyDescent="0.2">
      <c r="A72" s="116">
        <v>32</v>
      </c>
      <c r="B72" s="147" t="s">
        <v>2209</v>
      </c>
      <c r="C72" s="358"/>
      <c r="D72" s="358"/>
      <c r="E72" s="358"/>
      <c r="F72" s="358"/>
      <c r="G72" s="358"/>
      <c r="H72" s="358"/>
      <c r="I72" s="358"/>
      <c r="J72" s="358"/>
      <c r="K72" s="358"/>
      <c r="L72" s="358"/>
      <c r="M72" s="358"/>
      <c r="N72" s="358"/>
      <c r="O72" s="358"/>
      <c r="P72" s="358"/>
      <c r="Q72" s="358"/>
      <c r="R72" s="147"/>
    </row>
    <row r="73" spans="1:18" ht="18" customHeight="1" x14ac:dyDescent="0.2">
      <c r="A73" s="329">
        <v>5</v>
      </c>
      <c r="B73" s="367" t="s">
        <v>596</v>
      </c>
      <c r="C73" s="372">
        <f>SUM(C74:C93)</f>
        <v>200</v>
      </c>
      <c r="D73" s="372">
        <f>SUM(D74:D93)</f>
        <v>20</v>
      </c>
      <c r="E73" s="358"/>
      <c r="F73" s="358"/>
      <c r="G73" s="358"/>
      <c r="H73" s="358"/>
      <c r="I73" s="358"/>
      <c r="J73" s="358"/>
      <c r="K73" s="358"/>
      <c r="L73" s="358"/>
      <c r="M73" s="358"/>
      <c r="N73" s="358"/>
      <c r="O73" s="372">
        <v>18</v>
      </c>
      <c r="P73" s="358"/>
      <c r="Q73" s="358"/>
      <c r="R73" s="147"/>
    </row>
    <row r="74" spans="1:18" ht="15.75" hidden="1" x14ac:dyDescent="0.2">
      <c r="A74" s="116">
        <v>1</v>
      </c>
      <c r="B74" s="356" t="s">
        <v>704</v>
      </c>
      <c r="C74" s="357"/>
      <c r="D74" s="358"/>
      <c r="E74" s="358"/>
      <c r="F74" s="358"/>
      <c r="G74" s="358"/>
      <c r="H74" s="358"/>
      <c r="I74" s="358"/>
      <c r="J74" s="358"/>
      <c r="K74" s="358"/>
      <c r="L74" s="358"/>
      <c r="M74" s="358"/>
      <c r="N74" s="358"/>
      <c r="O74" s="358"/>
      <c r="P74" s="358"/>
      <c r="Q74" s="358"/>
      <c r="R74" s="147"/>
    </row>
    <row r="75" spans="1:18" ht="15.75" hidden="1" x14ac:dyDescent="0.2">
      <c r="A75" s="116">
        <f>A74+1</f>
        <v>2</v>
      </c>
      <c r="B75" s="356" t="s">
        <v>756</v>
      </c>
      <c r="C75" s="357"/>
      <c r="D75" s="358"/>
      <c r="E75" s="358"/>
      <c r="F75" s="358"/>
      <c r="G75" s="358"/>
      <c r="H75" s="358"/>
      <c r="I75" s="358"/>
      <c r="J75" s="358"/>
      <c r="K75" s="358"/>
      <c r="L75" s="358"/>
      <c r="M75" s="358"/>
      <c r="N75" s="358"/>
      <c r="O75" s="358"/>
      <c r="P75" s="358"/>
      <c r="Q75" s="358"/>
      <c r="R75" s="147"/>
    </row>
    <row r="76" spans="1:18" ht="15.75" hidden="1" x14ac:dyDescent="0.2">
      <c r="A76" s="116">
        <f t="shared" ref="A76:A93" si="1">A75+1</f>
        <v>3</v>
      </c>
      <c r="B76" s="356" t="s">
        <v>1936</v>
      </c>
      <c r="C76" s="357"/>
      <c r="D76" s="358"/>
      <c r="E76" s="358"/>
      <c r="F76" s="358"/>
      <c r="G76" s="358"/>
      <c r="H76" s="358"/>
      <c r="I76" s="358"/>
      <c r="J76" s="358"/>
      <c r="K76" s="358"/>
      <c r="L76" s="358"/>
      <c r="M76" s="358"/>
      <c r="N76" s="358"/>
      <c r="O76" s="358"/>
      <c r="P76" s="358"/>
      <c r="Q76" s="358"/>
      <c r="R76" s="147"/>
    </row>
    <row r="77" spans="1:18" ht="15.75" hidden="1" x14ac:dyDescent="0.2">
      <c r="A77" s="116">
        <f t="shared" si="1"/>
        <v>4</v>
      </c>
      <c r="B77" s="356" t="s">
        <v>719</v>
      </c>
      <c r="C77" s="357"/>
      <c r="D77" s="358"/>
      <c r="E77" s="358"/>
      <c r="F77" s="358"/>
      <c r="G77" s="358"/>
      <c r="H77" s="358"/>
      <c r="I77" s="358"/>
      <c r="J77" s="358"/>
      <c r="K77" s="358"/>
      <c r="L77" s="358"/>
      <c r="M77" s="358"/>
      <c r="N77" s="358"/>
      <c r="O77" s="358"/>
      <c r="P77" s="358"/>
      <c r="Q77" s="358"/>
      <c r="R77" s="147"/>
    </row>
    <row r="78" spans="1:18" ht="15.75" hidden="1" x14ac:dyDescent="0.2">
      <c r="A78" s="116">
        <f t="shared" si="1"/>
        <v>5</v>
      </c>
      <c r="B78" s="356" t="s">
        <v>1937</v>
      </c>
      <c r="C78" s="357"/>
      <c r="D78" s="358"/>
      <c r="E78" s="358"/>
      <c r="F78" s="358"/>
      <c r="G78" s="358"/>
      <c r="H78" s="358"/>
      <c r="I78" s="358"/>
      <c r="J78" s="358"/>
      <c r="K78" s="358"/>
      <c r="L78" s="358"/>
      <c r="M78" s="358"/>
      <c r="N78" s="358"/>
      <c r="O78" s="358"/>
      <c r="P78" s="358"/>
      <c r="Q78" s="358"/>
      <c r="R78" s="147"/>
    </row>
    <row r="79" spans="1:18" ht="15.75" hidden="1" x14ac:dyDescent="0.2">
      <c r="A79" s="116">
        <f t="shared" si="1"/>
        <v>6</v>
      </c>
      <c r="B79" s="356" t="s">
        <v>1938</v>
      </c>
      <c r="C79" s="357"/>
      <c r="D79" s="358"/>
      <c r="E79" s="358"/>
      <c r="F79" s="358"/>
      <c r="G79" s="358"/>
      <c r="H79" s="358"/>
      <c r="I79" s="358"/>
      <c r="J79" s="358"/>
      <c r="K79" s="358"/>
      <c r="L79" s="358"/>
      <c r="M79" s="358"/>
      <c r="N79" s="358"/>
      <c r="O79" s="358"/>
      <c r="P79" s="358"/>
      <c r="Q79" s="358"/>
      <c r="R79" s="147"/>
    </row>
    <row r="80" spans="1:18" ht="15.75" hidden="1" x14ac:dyDescent="0.2">
      <c r="A80" s="116">
        <f t="shared" si="1"/>
        <v>7</v>
      </c>
      <c r="B80" s="356" t="s">
        <v>748</v>
      </c>
      <c r="C80" s="357"/>
      <c r="D80" s="358"/>
      <c r="E80" s="358"/>
      <c r="F80" s="358"/>
      <c r="G80" s="358"/>
      <c r="H80" s="358"/>
      <c r="I80" s="358"/>
      <c r="J80" s="358"/>
      <c r="K80" s="358"/>
      <c r="L80" s="358"/>
      <c r="M80" s="358"/>
      <c r="N80" s="358"/>
      <c r="O80" s="358"/>
      <c r="P80" s="358"/>
      <c r="Q80" s="358"/>
      <c r="R80" s="147"/>
    </row>
    <row r="81" spans="1:18" ht="15.75" hidden="1" x14ac:dyDescent="0.2">
      <c r="A81" s="116">
        <f t="shared" si="1"/>
        <v>8</v>
      </c>
      <c r="B81" s="356" t="s">
        <v>1939</v>
      </c>
      <c r="C81" s="357"/>
      <c r="D81" s="358"/>
      <c r="E81" s="358"/>
      <c r="F81" s="358"/>
      <c r="G81" s="358"/>
      <c r="H81" s="358"/>
      <c r="I81" s="358"/>
      <c r="J81" s="358"/>
      <c r="K81" s="358"/>
      <c r="L81" s="358"/>
      <c r="M81" s="358"/>
      <c r="N81" s="358"/>
      <c r="O81" s="358"/>
      <c r="P81" s="358"/>
      <c r="Q81" s="358"/>
      <c r="R81" s="147"/>
    </row>
    <row r="82" spans="1:18" ht="15.75" hidden="1" x14ac:dyDescent="0.2">
      <c r="A82" s="116">
        <f t="shared" si="1"/>
        <v>9</v>
      </c>
      <c r="B82" s="356" t="s">
        <v>735</v>
      </c>
      <c r="C82" s="357"/>
      <c r="D82" s="358"/>
      <c r="E82" s="358"/>
      <c r="F82" s="358"/>
      <c r="G82" s="358"/>
      <c r="H82" s="358"/>
      <c r="I82" s="358"/>
      <c r="J82" s="358"/>
      <c r="K82" s="358"/>
      <c r="L82" s="358"/>
      <c r="M82" s="358"/>
      <c r="N82" s="358"/>
      <c r="O82" s="358"/>
      <c r="P82" s="358"/>
      <c r="Q82" s="358"/>
      <c r="R82" s="147"/>
    </row>
    <row r="83" spans="1:18" ht="15.75" hidden="1" x14ac:dyDescent="0.2">
      <c r="A83" s="116">
        <f t="shared" si="1"/>
        <v>10</v>
      </c>
      <c r="B83" s="356" t="s">
        <v>687</v>
      </c>
      <c r="C83" s="357"/>
      <c r="D83" s="358"/>
      <c r="E83" s="358"/>
      <c r="F83" s="358"/>
      <c r="G83" s="358"/>
      <c r="H83" s="358"/>
      <c r="I83" s="358"/>
      <c r="J83" s="358"/>
      <c r="K83" s="358"/>
      <c r="L83" s="358"/>
      <c r="M83" s="358"/>
      <c r="N83" s="358"/>
      <c r="O83" s="358"/>
      <c r="P83" s="358"/>
      <c r="Q83" s="358"/>
      <c r="R83" s="147"/>
    </row>
    <row r="84" spans="1:18" ht="15.75" hidden="1" x14ac:dyDescent="0.2">
      <c r="A84" s="116">
        <f t="shared" si="1"/>
        <v>11</v>
      </c>
      <c r="B84" s="356" t="s">
        <v>1940</v>
      </c>
      <c r="C84" s="357">
        <v>100</v>
      </c>
      <c r="D84" s="358">
        <v>20</v>
      </c>
      <c r="E84" s="358"/>
      <c r="F84" s="358"/>
      <c r="G84" s="358"/>
      <c r="H84" s="358"/>
      <c r="I84" s="358"/>
      <c r="J84" s="358"/>
      <c r="K84" s="358"/>
      <c r="L84" s="358"/>
      <c r="M84" s="358"/>
      <c r="N84" s="358"/>
      <c r="O84" s="358"/>
      <c r="P84" s="358"/>
      <c r="Q84" s="358"/>
      <c r="R84" s="147"/>
    </row>
    <row r="85" spans="1:18" ht="15.75" hidden="1" x14ac:dyDescent="0.2">
      <c r="A85" s="116">
        <f t="shared" si="1"/>
        <v>12</v>
      </c>
      <c r="B85" s="356" t="s">
        <v>1941</v>
      </c>
      <c r="C85" s="357"/>
      <c r="D85" s="358"/>
      <c r="E85" s="358"/>
      <c r="F85" s="358"/>
      <c r="G85" s="358"/>
      <c r="H85" s="358"/>
      <c r="I85" s="358"/>
      <c r="J85" s="358"/>
      <c r="K85" s="358"/>
      <c r="L85" s="358"/>
      <c r="M85" s="358"/>
      <c r="N85" s="358"/>
      <c r="O85" s="358"/>
      <c r="P85" s="358"/>
      <c r="Q85" s="358"/>
      <c r="R85" s="147"/>
    </row>
    <row r="86" spans="1:18" ht="15.75" hidden="1" x14ac:dyDescent="0.2">
      <c r="A86" s="116">
        <f t="shared" si="1"/>
        <v>13</v>
      </c>
      <c r="B86" s="356" t="s">
        <v>1942</v>
      </c>
      <c r="C86" s="357"/>
      <c r="D86" s="373"/>
      <c r="E86" s="373"/>
      <c r="F86" s="373"/>
      <c r="G86" s="373"/>
      <c r="H86" s="373"/>
      <c r="I86" s="373"/>
      <c r="J86" s="373"/>
      <c r="K86" s="373"/>
      <c r="L86" s="373"/>
      <c r="M86" s="373"/>
      <c r="N86" s="373"/>
      <c r="O86" s="373"/>
      <c r="P86" s="373"/>
      <c r="Q86" s="373"/>
      <c r="R86" s="374"/>
    </row>
    <row r="87" spans="1:18" ht="15.75" hidden="1" x14ac:dyDescent="0.2">
      <c r="A87" s="116">
        <f t="shared" si="1"/>
        <v>14</v>
      </c>
      <c r="B87" s="356" t="s">
        <v>766</v>
      </c>
      <c r="C87" s="357"/>
      <c r="D87" s="373"/>
      <c r="E87" s="373"/>
      <c r="F87" s="373"/>
      <c r="G87" s="373"/>
      <c r="H87" s="373"/>
      <c r="I87" s="373"/>
      <c r="J87" s="373"/>
      <c r="K87" s="373"/>
      <c r="L87" s="373"/>
      <c r="M87" s="373"/>
      <c r="N87" s="373"/>
      <c r="O87" s="373"/>
      <c r="P87" s="373"/>
      <c r="Q87" s="373"/>
      <c r="R87" s="374"/>
    </row>
    <row r="88" spans="1:18" ht="15.75" hidden="1" x14ac:dyDescent="0.2">
      <c r="A88" s="116">
        <f t="shared" si="1"/>
        <v>15</v>
      </c>
      <c r="B88" s="356" t="s">
        <v>1943</v>
      </c>
      <c r="C88" s="357"/>
      <c r="D88" s="373"/>
      <c r="E88" s="373"/>
      <c r="F88" s="373"/>
      <c r="G88" s="373"/>
      <c r="H88" s="373"/>
      <c r="I88" s="373"/>
      <c r="J88" s="373"/>
      <c r="K88" s="373"/>
      <c r="L88" s="373"/>
      <c r="M88" s="373"/>
      <c r="N88" s="373"/>
      <c r="O88" s="373"/>
      <c r="P88" s="373"/>
      <c r="Q88" s="373"/>
      <c r="R88" s="374"/>
    </row>
    <row r="89" spans="1:18" ht="15.75" hidden="1" x14ac:dyDescent="0.2">
      <c r="A89" s="116">
        <f t="shared" si="1"/>
        <v>16</v>
      </c>
      <c r="B89" s="356" t="s">
        <v>781</v>
      </c>
      <c r="C89" s="357"/>
      <c r="D89" s="373"/>
      <c r="E89" s="373"/>
      <c r="F89" s="373"/>
      <c r="G89" s="373"/>
      <c r="H89" s="373"/>
      <c r="I89" s="373"/>
      <c r="J89" s="373"/>
      <c r="K89" s="373"/>
      <c r="L89" s="373"/>
      <c r="M89" s="373"/>
      <c r="N89" s="373"/>
      <c r="O89" s="373"/>
      <c r="P89" s="373"/>
      <c r="Q89" s="373"/>
      <c r="R89" s="374"/>
    </row>
    <row r="90" spans="1:18" ht="15.75" hidden="1" x14ac:dyDescent="0.2">
      <c r="A90" s="116">
        <f t="shared" si="1"/>
        <v>17</v>
      </c>
      <c r="B90" s="356" t="s">
        <v>679</v>
      </c>
      <c r="C90" s="357"/>
      <c r="D90" s="373"/>
      <c r="E90" s="373"/>
      <c r="F90" s="373"/>
      <c r="G90" s="373"/>
      <c r="H90" s="373"/>
      <c r="I90" s="373"/>
      <c r="J90" s="373"/>
      <c r="K90" s="373"/>
      <c r="L90" s="373"/>
      <c r="M90" s="373"/>
      <c r="N90" s="373"/>
      <c r="O90" s="373"/>
      <c r="P90" s="373"/>
      <c r="Q90" s="373"/>
      <c r="R90" s="374"/>
    </row>
    <row r="91" spans="1:18" ht="15.75" hidden="1" x14ac:dyDescent="0.2">
      <c r="A91" s="116">
        <f t="shared" si="1"/>
        <v>18</v>
      </c>
      <c r="B91" s="356" t="s">
        <v>1944</v>
      </c>
      <c r="C91" s="357"/>
      <c r="D91" s="373"/>
      <c r="E91" s="373"/>
      <c r="F91" s="373"/>
      <c r="G91" s="373"/>
      <c r="H91" s="373"/>
      <c r="I91" s="373"/>
      <c r="J91" s="373"/>
      <c r="K91" s="373"/>
      <c r="L91" s="373"/>
      <c r="M91" s="373"/>
      <c r="N91" s="373"/>
      <c r="O91" s="373"/>
      <c r="P91" s="373"/>
      <c r="Q91" s="373"/>
      <c r="R91" s="374"/>
    </row>
    <row r="92" spans="1:18" ht="15.75" hidden="1" x14ac:dyDescent="0.2">
      <c r="A92" s="116">
        <f t="shared" si="1"/>
        <v>19</v>
      </c>
      <c r="B92" s="356" t="s">
        <v>1945</v>
      </c>
      <c r="C92" s="357">
        <v>100</v>
      </c>
      <c r="D92" s="373"/>
      <c r="E92" s="373"/>
      <c r="F92" s="373"/>
      <c r="G92" s="373"/>
      <c r="H92" s="373"/>
      <c r="I92" s="373"/>
      <c r="J92" s="373"/>
      <c r="K92" s="373"/>
      <c r="L92" s="373"/>
      <c r="M92" s="373"/>
      <c r="N92" s="373"/>
      <c r="O92" s="373"/>
      <c r="P92" s="373"/>
      <c r="Q92" s="373"/>
      <c r="R92" s="374"/>
    </row>
    <row r="93" spans="1:18" ht="15.75" hidden="1" x14ac:dyDescent="0.2">
      <c r="A93" s="116">
        <f t="shared" si="1"/>
        <v>20</v>
      </c>
      <c r="B93" s="356" t="s">
        <v>1946</v>
      </c>
      <c r="C93" s="357"/>
      <c r="D93" s="373"/>
      <c r="E93" s="373"/>
      <c r="F93" s="373"/>
      <c r="G93" s="373"/>
      <c r="H93" s="373"/>
      <c r="I93" s="373"/>
      <c r="J93" s="373"/>
      <c r="K93" s="373"/>
      <c r="L93" s="373"/>
      <c r="M93" s="373"/>
      <c r="N93" s="373"/>
      <c r="O93" s="373"/>
      <c r="P93" s="373"/>
      <c r="Q93" s="373"/>
      <c r="R93" s="374"/>
    </row>
    <row r="94" spans="1:18" ht="18.75" customHeight="1" x14ac:dyDescent="0.2">
      <c r="A94" s="329">
        <v>6</v>
      </c>
      <c r="B94" s="375" t="s">
        <v>1806</v>
      </c>
      <c r="C94" s="107"/>
      <c r="D94" s="107"/>
      <c r="E94" s="107"/>
      <c r="F94" s="107"/>
      <c r="G94" s="107"/>
      <c r="H94" s="107">
        <f t="shared" ref="H94:O94" si="2">SUM(H95:H100)</f>
        <v>182</v>
      </c>
      <c r="I94" s="107">
        <f t="shared" si="2"/>
        <v>135</v>
      </c>
      <c r="J94" s="107">
        <f t="shared" si="2"/>
        <v>80</v>
      </c>
      <c r="K94" s="107">
        <f t="shared" si="2"/>
        <v>80</v>
      </c>
      <c r="L94" s="107">
        <f t="shared" si="2"/>
        <v>300</v>
      </c>
      <c r="M94" s="107">
        <f t="shared" si="2"/>
        <v>20</v>
      </c>
      <c r="N94" s="107">
        <f t="shared" si="2"/>
        <v>10</v>
      </c>
      <c r="O94" s="107">
        <f t="shared" si="2"/>
        <v>6</v>
      </c>
      <c r="P94" s="107"/>
      <c r="Q94" s="107"/>
      <c r="R94" s="107"/>
    </row>
    <row r="95" spans="1:18" ht="15.75" hidden="1" x14ac:dyDescent="0.2">
      <c r="A95" s="116">
        <v>1</v>
      </c>
      <c r="B95" s="356" t="s">
        <v>2210</v>
      </c>
      <c r="C95" s="357"/>
      <c r="D95" s="358"/>
      <c r="E95" s="358"/>
      <c r="F95" s="358"/>
      <c r="G95" s="358"/>
      <c r="H95" s="656">
        <v>10</v>
      </c>
      <c r="I95" s="656">
        <v>125</v>
      </c>
      <c r="J95" s="358"/>
      <c r="K95" s="358"/>
      <c r="L95" s="358"/>
      <c r="M95" s="358"/>
      <c r="N95" s="358"/>
      <c r="O95" s="656">
        <v>4</v>
      </c>
      <c r="P95" s="358"/>
      <c r="Q95" s="358"/>
      <c r="R95" s="147"/>
    </row>
    <row r="96" spans="1:18" ht="15.75" hidden="1" x14ac:dyDescent="0.2">
      <c r="A96" s="116">
        <v>2</v>
      </c>
      <c r="B96" s="356" t="s">
        <v>2211</v>
      </c>
      <c r="C96" s="357"/>
      <c r="D96" s="358"/>
      <c r="E96" s="358"/>
      <c r="F96" s="358"/>
      <c r="G96" s="358"/>
      <c r="H96" s="657"/>
      <c r="I96" s="657"/>
      <c r="J96" s="358"/>
      <c r="K96" s="358"/>
      <c r="L96" s="358"/>
      <c r="M96" s="358"/>
      <c r="N96" s="358"/>
      <c r="O96" s="657"/>
      <c r="P96" s="358"/>
      <c r="Q96" s="358"/>
      <c r="R96" s="147"/>
    </row>
    <row r="97" spans="1:18" ht="15.75" hidden="1" x14ac:dyDescent="0.2">
      <c r="A97" s="116">
        <v>3</v>
      </c>
      <c r="B97" s="356" t="s">
        <v>2212</v>
      </c>
      <c r="C97" s="357"/>
      <c r="D97" s="358"/>
      <c r="E97" s="358"/>
      <c r="F97" s="358"/>
      <c r="G97" s="358"/>
      <c r="H97" s="657"/>
      <c r="I97" s="657"/>
      <c r="J97" s="358"/>
      <c r="K97" s="358"/>
      <c r="L97" s="358"/>
      <c r="M97" s="358"/>
      <c r="N97" s="358"/>
      <c r="O97" s="657"/>
      <c r="P97" s="358"/>
      <c r="Q97" s="358"/>
      <c r="R97" s="147"/>
    </row>
    <row r="98" spans="1:18" ht="15.75" hidden="1" x14ac:dyDescent="0.2">
      <c r="A98" s="116">
        <v>4</v>
      </c>
      <c r="B98" s="356" t="s">
        <v>2213</v>
      </c>
      <c r="C98" s="357"/>
      <c r="D98" s="358"/>
      <c r="E98" s="358"/>
      <c r="F98" s="358"/>
      <c r="G98" s="358"/>
      <c r="H98" s="657"/>
      <c r="I98" s="657"/>
      <c r="J98" s="358"/>
      <c r="K98" s="358"/>
      <c r="L98" s="358"/>
      <c r="M98" s="358"/>
      <c r="N98" s="358"/>
      <c r="O98" s="657"/>
      <c r="P98" s="358"/>
      <c r="Q98" s="358"/>
      <c r="R98" s="147"/>
    </row>
    <row r="99" spans="1:18" ht="15.75" hidden="1" x14ac:dyDescent="0.2">
      <c r="A99" s="116">
        <v>5</v>
      </c>
      <c r="B99" s="356" t="s">
        <v>2214</v>
      </c>
      <c r="C99" s="357"/>
      <c r="D99" s="358"/>
      <c r="E99" s="358"/>
      <c r="F99" s="358"/>
      <c r="G99" s="358"/>
      <c r="H99" s="658"/>
      <c r="I99" s="658"/>
      <c r="J99" s="358"/>
      <c r="K99" s="358"/>
      <c r="L99" s="358"/>
      <c r="M99" s="358"/>
      <c r="N99" s="358"/>
      <c r="O99" s="658"/>
      <c r="P99" s="358"/>
      <c r="Q99" s="358"/>
      <c r="R99" s="147"/>
    </row>
    <row r="100" spans="1:18" ht="15.75" hidden="1" x14ac:dyDescent="0.2">
      <c r="A100" s="116">
        <v>6</v>
      </c>
      <c r="B100" s="356" t="s">
        <v>2215</v>
      </c>
      <c r="C100" s="357"/>
      <c r="D100" s="358"/>
      <c r="E100" s="358"/>
      <c r="F100" s="358"/>
      <c r="G100" s="358"/>
      <c r="H100" s="358">
        <v>172</v>
      </c>
      <c r="I100" s="358">
        <v>10</v>
      </c>
      <c r="J100" s="358">
        <v>80</v>
      </c>
      <c r="K100" s="358">
        <v>80</v>
      </c>
      <c r="L100" s="358">
        <v>300</v>
      </c>
      <c r="M100" s="358">
        <v>20</v>
      </c>
      <c r="N100" s="358">
        <v>10</v>
      </c>
      <c r="O100" s="358">
        <v>2</v>
      </c>
      <c r="P100" s="358"/>
      <c r="Q100" s="358"/>
      <c r="R100" s="147"/>
    </row>
    <row r="101" spans="1:18" ht="22.5" customHeight="1" x14ac:dyDescent="0.2">
      <c r="A101" s="329">
        <v>7</v>
      </c>
      <c r="B101" s="375" t="s">
        <v>787</v>
      </c>
      <c r="C101" s="107">
        <f>SUM(C102:C118)</f>
        <v>18150</v>
      </c>
      <c r="D101" s="107"/>
      <c r="E101" s="107"/>
      <c r="F101" s="107"/>
      <c r="G101" s="107"/>
      <c r="H101" s="107"/>
      <c r="I101" s="107"/>
      <c r="J101" s="107"/>
      <c r="K101" s="107"/>
      <c r="L101" s="107">
        <f>SUM(L102:L118)</f>
        <v>31630</v>
      </c>
      <c r="M101" s="107">
        <f>SUM(M102:M118)</f>
        <v>370</v>
      </c>
      <c r="N101" s="107"/>
      <c r="O101" s="107">
        <v>12</v>
      </c>
      <c r="P101" s="107">
        <f>SUM(P102:P118)</f>
        <v>386</v>
      </c>
      <c r="Q101" s="107">
        <f>SUM(Q102:Q118)</f>
        <v>47</v>
      </c>
      <c r="R101" s="107"/>
    </row>
    <row r="102" spans="1:18" ht="15.75" hidden="1" x14ac:dyDescent="0.2">
      <c r="A102" s="141">
        <v>1</v>
      </c>
      <c r="B102" s="287" t="s">
        <v>788</v>
      </c>
      <c r="C102" s="376"/>
      <c r="D102" s="373"/>
      <c r="E102" s="373"/>
      <c r="F102" s="373"/>
      <c r="G102" s="373"/>
      <c r="H102" s="373"/>
      <c r="I102" s="373"/>
      <c r="J102" s="373"/>
      <c r="K102" s="373"/>
      <c r="L102" s="376"/>
      <c r="M102" s="376">
        <v>95</v>
      </c>
      <c r="N102" s="373"/>
      <c r="O102" s="373"/>
      <c r="P102" s="376">
        <v>85</v>
      </c>
      <c r="Q102" s="376">
        <v>13</v>
      </c>
      <c r="R102" s="373"/>
    </row>
    <row r="103" spans="1:18" ht="15.75" hidden="1" x14ac:dyDescent="0.2">
      <c r="A103" s="141">
        <v>2</v>
      </c>
      <c r="B103" s="287" t="s">
        <v>789</v>
      </c>
      <c r="C103" s="376"/>
      <c r="D103" s="373"/>
      <c r="E103" s="373"/>
      <c r="F103" s="373"/>
      <c r="G103" s="373"/>
      <c r="H103" s="373"/>
      <c r="I103" s="373"/>
      <c r="J103" s="373"/>
      <c r="K103" s="373"/>
      <c r="L103" s="376"/>
      <c r="M103" s="376">
        <v>110</v>
      </c>
      <c r="N103" s="373"/>
      <c r="O103" s="373"/>
      <c r="P103" s="376">
        <v>95</v>
      </c>
      <c r="Q103" s="376">
        <v>17</v>
      </c>
      <c r="R103" s="373"/>
    </row>
    <row r="104" spans="1:18" ht="15.75" hidden="1" x14ac:dyDescent="0.2">
      <c r="A104" s="141">
        <v>3</v>
      </c>
      <c r="B104" s="287" t="s">
        <v>790</v>
      </c>
      <c r="C104" s="376"/>
      <c r="D104" s="373"/>
      <c r="E104" s="373"/>
      <c r="F104" s="373"/>
      <c r="G104" s="373"/>
      <c r="H104" s="373"/>
      <c r="I104" s="373"/>
      <c r="J104" s="373"/>
      <c r="K104" s="373"/>
      <c r="L104" s="376"/>
      <c r="M104" s="376">
        <v>80</v>
      </c>
      <c r="N104" s="373"/>
      <c r="O104" s="373"/>
      <c r="P104" s="376">
        <v>65</v>
      </c>
      <c r="Q104" s="376">
        <v>11</v>
      </c>
      <c r="R104" s="373"/>
    </row>
    <row r="105" spans="1:18" ht="15.75" hidden="1" x14ac:dyDescent="0.2">
      <c r="A105" s="141">
        <v>4</v>
      </c>
      <c r="B105" s="287" t="s">
        <v>791</v>
      </c>
      <c r="C105" s="376"/>
      <c r="D105" s="373"/>
      <c r="E105" s="373"/>
      <c r="F105" s="373"/>
      <c r="G105" s="373"/>
      <c r="H105" s="373"/>
      <c r="I105" s="373"/>
      <c r="J105" s="373"/>
      <c r="K105" s="373"/>
      <c r="L105" s="376">
        <v>630</v>
      </c>
      <c r="M105" s="376"/>
      <c r="N105" s="373"/>
      <c r="O105" s="373"/>
      <c r="P105" s="376"/>
      <c r="Q105" s="376"/>
      <c r="R105" s="373"/>
    </row>
    <row r="106" spans="1:18" ht="15.75" hidden="1" x14ac:dyDescent="0.2">
      <c r="A106" s="141">
        <v>5</v>
      </c>
      <c r="B106" s="287" t="s">
        <v>792</v>
      </c>
      <c r="C106" s="376">
        <v>1000</v>
      </c>
      <c r="D106" s="373"/>
      <c r="E106" s="373"/>
      <c r="F106" s="373"/>
      <c r="G106" s="373"/>
      <c r="H106" s="373"/>
      <c r="I106" s="373"/>
      <c r="J106" s="373"/>
      <c r="K106" s="373"/>
      <c r="L106" s="376"/>
      <c r="M106" s="376"/>
      <c r="N106" s="373"/>
      <c r="O106" s="373"/>
      <c r="P106" s="376"/>
      <c r="Q106" s="376"/>
      <c r="R106" s="373"/>
    </row>
    <row r="107" spans="1:18" ht="15.75" hidden="1" x14ac:dyDescent="0.2">
      <c r="A107" s="141">
        <v>6</v>
      </c>
      <c r="B107" s="287" t="s">
        <v>794</v>
      </c>
      <c r="C107" s="376">
        <v>850</v>
      </c>
      <c r="D107" s="373"/>
      <c r="E107" s="373"/>
      <c r="F107" s="373"/>
      <c r="G107" s="373"/>
      <c r="H107" s="373"/>
      <c r="I107" s="373"/>
      <c r="J107" s="373"/>
      <c r="K107" s="373"/>
      <c r="L107" s="376"/>
      <c r="M107" s="376"/>
      <c r="N107" s="373"/>
      <c r="O107" s="373"/>
      <c r="P107" s="376"/>
      <c r="Q107" s="376"/>
      <c r="R107" s="373"/>
    </row>
    <row r="108" spans="1:18" ht="15.75" hidden="1" x14ac:dyDescent="0.2">
      <c r="A108" s="141">
        <v>7</v>
      </c>
      <c r="B108" s="287" t="s">
        <v>795</v>
      </c>
      <c r="C108" s="376"/>
      <c r="D108" s="373"/>
      <c r="E108" s="373"/>
      <c r="F108" s="373"/>
      <c r="G108" s="373"/>
      <c r="H108" s="373"/>
      <c r="I108" s="373"/>
      <c r="J108" s="373"/>
      <c r="K108" s="373"/>
      <c r="L108" s="376"/>
      <c r="M108" s="376"/>
      <c r="N108" s="373"/>
      <c r="O108" s="373"/>
      <c r="P108" s="376"/>
      <c r="Q108" s="376"/>
      <c r="R108" s="373"/>
    </row>
    <row r="109" spans="1:18" ht="15.75" hidden="1" x14ac:dyDescent="0.2">
      <c r="A109" s="141">
        <v>8</v>
      </c>
      <c r="B109" s="287" t="s">
        <v>796</v>
      </c>
      <c r="C109" s="376"/>
      <c r="D109" s="373"/>
      <c r="E109" s="373"/>
      <c r="F109" s="373"/>
      <c r="G109" s="373"/>
      <c r="H109" s="373"/>
      <c r="I109" s="373"/>
      <c r="J109" s="373"/>
      <c r="K109" s="373"/>
      <c r="L109" s="376"/>
      <c r="M109" s="376"/>
      <c r="N109" s="373"/>
      <c r="O109" s="373"/>
      <c r="P109" s="376"/>
      <c r="Q109" s="376"/>
      <c r="R109" s="373"/>
    </row>
    <row r="110" spans="1:18" ht="15.75" hidden="1" x14ac:dyDescent="0.2">
      <c r="A110" s="141">
        <v>9</v>
      </c>
      <c r="B110" s="287" t="s">
        <v>798</v>
      </c>
      <c r="C110" s="376">
        <v>14300</v>
      </c>
      <c r="D110" s="373"/>
      <c r="E110" s="373"/>
      <c r="F110" s="373"/>
      <c r="G110" s="373"/>
      <c r="H110" s="373"/>
      <c r="I110" s="373"/>
      <c r="J110" s="373"/>
      <c r="K110" s="373"/>
      <c r="L110" s="376">
        <v>22000</v>
      </c>
      <c r="M110" s="376"/>
      <c r="N110" s="373"/>
      <c r="O110" s="373"/>
      <c r="P110" s="376"/>
      <c r="Q110" s="376"/>
      <c r="R110" s="373"/>
    </row>
    <row r="111" spans="1:18" ht="15.75" hidden="1" x14ac:dyDescent="0.2">
      <c r="A111" s="141">
        <v>10</v>
      </c>
      <c r="B111" s="287" t="s">
        <v>799</v>
      </c>
      <c r="C111" s="376"/>
      <c r="D111" s="373"/>
      <c r="E111" s="373"/>
      <c r="F111" s="373"/>
      <c r="G111" s="373"/>
      <c r="H111" s="373"/>
      <c r="I111" s="373"/>
      <c r="J111" s="373"/>
      <c r="K111" s="373"/>
      <c r="L111" s="376"/>
      <c r="M111" s="376"/>
      <c r="N111" s="373"/>
      <c r="O111" s="373"/>
      <c r="P111" s="376">
        <v>36</v>
      </c>
      <c r="Q111" s="376"/>
      <c r="R111" s="373"/>
    </row>
    <row r="112" spans="1:18" ht="15.75" hidden="1" x14ac:dyDescent="0.2">
      <c r="A112" s="141">
        <v>11</v>
      </c>
      <c r="B112" s="287" t="s">
        <v>801</v>
      </c>
      <c r="C112" s="376"/>
      <c r="D112" s="373"/>
      <c r="E112" s="373"/>
      <c r="F112" s="373"/>
      <c r="G112" s="373"/>
      <c r="H112" s="373"/>
      <c r="I112" s="373"/>
      <c r="J112" s="373"/>
      <c r="K112" s="373"/>
      <c r="L112" s="376"/>
      <c r="M112" s="376"/>
      <c r="N112" s="373"/>
      <c r="O112" s="373"/>
      <c r="P112" s="376"/>
      <c r="Q112" s="376"/>
      <c r="R112" s="373"/>
    </row>
    <row r="113" spans="1:18" ht="15.75" hidden="1" x14ac:dyDescent="0.2">
      <c r="A113" s="141">
        <v>12</v>
      </c>
      <c r="B113" s="287" t="s">
        <v>802</v>
      </c>
      <c r="C113" s="376"/>
      <c r="D113" s="373"/>
      <c r="E113" s="373"/>
      <c r="F113" s="373"/>
      <c r="G113" s="373"/>
      <c r="H113" s="373"/>
      <c r="I113" s="373"/>
      <c r="J113" s="373"/>
      <c r="K113" s="373"/>
      <c r="L113" s="376">
        <v>1000</v>
      </c>
      <c r="M113" s="376"/>
      <c r="N113" s="373"/>
      <c r="O113" s="373"/>
      <c r="P113" s="376">
        <v>30</v>
      </c>
      <c r="Q113" s="376"/>
      <c r="R113" s="373"/>
    </row>
    <row r="114" spans="1:18" ht="15.75" hidden="1" x14ac:dyDescent="0.2">
      <c r="A114" s="141">
        <v>13</v>
      </c>
      <c r="B114" s="287" t="s">
        <v>803</v>
      </c>
      <c r="C114" s="376"/>
      <c r="D114" s="373"/>
      <c r="E114" s="373"/>
      <c r="F114" s="373"/>
      <c r="G114" s="373"/>
      <c r="H114" s="373"/>
      <c r="I114" s="373"/>
      <c r="J114" s="373"/>
      <c r="K114" s="373"/>
      <c r="L114" s="376"/>
      <c r="M114" s="376"/>
      <c r="N114" s="373"/>
      <c r="O114" s="373"/>
      <c r="P114" s="376"/>
      <c r="Q114" s="376"/>
      <c r="R114" s="373"/>
    </row>
    <row r="115" spans="1:18" ht="15.75" hidden="1" x14ac:dyDescent="0.2">
      <c r="A115" s="141">
        <v>14</v>
      </c>
      <c r="B115" s="287" t="s">
        <v>804</v>
      </c>
      <c r="C115" s="376">
        <v>2000</v>
      </c>
      <c r="D115" s="373"/>
      <c r="E115" s="373"/>
      <c r="F115" s="373"/>
      <c r="G115" s="373"/>
      <c r="H115" s="373"/>
      <c r="I115" s="373"/>
      <c r="J115" s="373"/>
      <c r="K115" s="373"/>
      <c r="L115" s="376"/>
      <c r="M115" s="376"/>
      <c r="N115" s="373"/>
      <c r="O115" s="373"/>
      <c r="P115" s="376"/>
      <c r="Q115" s="376"/>
      <c r="R115" s="373"/>
    </row>
    <row r="116" spans="1:18" ht="15.75" hidden="1" x14ac:dyDescent="0.2">
      <c r="A116" s="141">
        <v>15</v>
      </c>
      <c r="B116" s="287" t="s">
        <v>805</v>
      </c>
      <c r="C116" s="376"/>
      <c r="D116" s="373"/>
      <c r="E116" s="373"/>
      <c r="F116" s="373"/>
      <c r="G116" s="373"/>
      <c r="H116" s="373"/>
      <c r="I116" s="373"/>
      <c r="J116" s="373"/>
      <c r="K116" s="373"/>
      <c r="L116" s="376">
        <v>500</v>
      </c>
      <c r="M116" s="376"/>
      <c r="N116" s="373"/>
      <c r="O116" s="373"/>
      <c r="P116" s="376"/>
      <c r="Q116" s="376"/>
      <c r="R116" s="373"/>
    </row>
    <row r="117" spans="1:18" ht="15.75" hidden="1" x14ac:dyDescent="0.2">
      <c r="A117" s="141">
        <v>16</v>
      </c>
      <c r="B117" s="287" t="s">
        <v>806</v>
      </c>
      <c r="C117" s="376"/>
      <c r="D117" s="373"/>
      <c r="E117" s="373"/>
      <c r="F117" s="373"/>
      <c r="G117" s="373"/>
      <c r="H117" s="373"/>
      <c r="I117" s="373"/>
      <c r="J117" s="373"/>
      <c r="K117" s="373"/>
      <c r="L117" s="376">
        <v>7500</v>
      </c>
      <c r="M117" s="376">
        <v>85</v>
      </c>
      <c r="N117" s="373"/>
      <c r="O117" s="373"/>
      <c r="P117" s="376">
        <v>75</v>
      </c>
      <c r="Q117" s="376">
        <v>6</v>
      </c>
      <c r="R117" s="373"/>
    </row>
    <row r="118" spans="1:18" ht="15.75" hidden="1" x14ac:dyDescent="0.2">
      <c r="A118" s="141">
        <v>17</v>
      </c>
      <c r="B118" s="287" t="s">
        <v>2216</v>
      </c>
      <c r="C118" s="376"/>
      <c r="D118" s="373"/>
      <c r="E118" s="373"/>
      <c r="F118" s="373"/>
      <c r="G118" s="373"/>
      <c r="H118" s="373"/>
      <c r="I118" s="373"/>
      <c r="J118" s="373"/>
      <c r="K118" s="373"/>
      <c r="L118" s="376"/>
      <c r="M118" s="376"/>
      <c r="N118" s="373"/>
      <c r="O118" s="373"/>
      <c r="P118" s="376"/>
      <c r="Q118" s="376"/>
      <c r="R118" s="373"/>
    </row>
    <row r="119" spans="1:18" ht="20.25" customHeight="1" x14ac:dyDescent="0.2">
      <c r="A119" s="378">
        <v>8</v>
      </c>
      <c r="B119" s="129" t="s">
        <v>1807</v>
      </c>
      <c r="C119" s="377"/>
      <c r="D119" s="377"/>
      <c r="E119" s="377"/>
      <c r="F119" s="377"/>
      <c r="G119" s="377"/>
      <c r="H119" s="377">
        <v>50</v>
      </c>
      <c r="I119" s="377"/>
      <c r="J119" s="377"/>
      <c r="K119" s="377"/>
      <c r="L119" s="377"/>
      <c r="M119" s="377"/>
      <c r="N119" s="377"/>
      <c r="O119" s="377">
        <v>17</v>
      </c>
      <c r="P119" s="377"/>
      <c r="Q119" s="377"/>
      <c r="R119" s="377"/>
    </row>
    <row r="120" spans="1:18" ht="15.75" hidden="1" x14ac:dyDescent="0.25">
      <c r="A120" s="338">
        <v>1</v>
      </c>
      <c r="B120" s="345" t="s">
        <v>996</v>
      </c>
      <c r="C120" s="359"/>
      <c r="D120" s="359"/>
      <c r="E120" s="359"/>
      <c r="F120" s="359"/>
      <c r="G120" s="359"/>
      <c r="H120" s="359"/>
      <c r="I120" s="359"/>
      <c r="J120" s="359"/>
      <c r="K120" s="359"/>
      <c r="L120" s="359"/>
      <c r="M120" s="359"/>
      <c r="N120" s="359"/>
      <c r="O120" s="359"/>
      <c r="P120" s="359"/>
      <c r="Q120" s="359"/>
      <c r="R120" s="359"/>
    </row>
    <row r="121" spans="1:18" ht="15.75" hidden="1" x14ac:dyDescent="0.25">
      <c r="A121" s="342">
        <v>2</v>
      </c>
      <c r="B121" s="343" t="s">
        <v>2217</v>
      </c>
      <c r="C121" s="359"/>
      <c r="D121" s="359"/>
      <c r="E121" s="359"/>
      <c r="F121" s="359"/>
      <c r="G121" s="359"/>
      <c r="H121" s="359"/>
      <c r="I121" s="359"/>
      <c r="J121" s="359"/>
      <c r="K121" s="359"/>
      <c r="L121" s="359"/>
      <c r="M121" s="359"/>
      <c r="N121" s="359"/>
      <c r="O121" s="359"/>
      <c r="P121" s="359"/>
      <c r="Q121" s="359"/>
      <c r="R121" s="359"/>
    </row>
    <row r="122" spans="1:18" ht="15.75" hidden="1" x14ac:dyDescent="0.25">
      <c r="A122" s="338">
        <v>3</v>
      </c>
      <c r="B122" s="345" t="s">
        <v>1018</v>
      </c>
      <c r="C122" s="359"/>
      <c r="D122" s="359"/>
      <c r="E122" s="359"/>
      <c r="F122" s="359"/>
      <c r="G122" s="359"/>
      <c r="H122" s="359"/>
      <c r="I122" s="359"/>
      <c r="J122" s="359"/>
      <c r="K122" s="359"/>
      <c r="L122" s="359"/>
      <c r="M122" s="359"/>
      <c r="N122" s="359"/>
      <c r="O122" s="359"/>
      <c r="P122" s="359"/>
      <c r="Q122" s="359"/>
      <c r="R122" s="359"/>
    </row>
    <row r="123" spans="1:18" ht="15.75" hidden="1" x14ac:dyDescent="0.25">
      <c r="A123" s="338">
        <v>4</v>
      </c>
      <c r="B123" s="345" t="s">
        <v>2218</v>
      </c>
      <c r="C123" s="359"/>
      <c r="D123" s="359"/>
      <c r="E123" s="359"/>
      <c r="F123" s="359"/>
      <c r="G123" s="359"/>
      <c r="H123" s="359"/>
      <c r="I123" s="359"/>
      <c r="J123" s="359"/>
      <c r="K123" s="359"/>
      <c r="L123" s="359"/>
      <c r="M123" s="359"/>
      <c r="N123" s="359"/>
      <c r="O123" s="359"/>
      <c r="P123" s="359"/>
      <c r="Q123" s="359"/>
      <c r="R123" s="359"/>
    </row>
    <row r="124" spans="1:18" ht="15.75" hidden="1" x14ac:dyDescent="0.25">
      <c r="A124" s="338">
        <v>5</v>
      </c>
      <c r="B124" s="345" t="s">
        <v>1047</v>
      </c>
      <c r="C124" s="359"/>
      <c r="D124" s="359"/>
      <c r="E124" s="359"/>
      <c r="F124" s="359"/>
      <c r="G124" s="359"/>
      <c r="H124" s="359"/>
      <c r="I124" s="359"/>
      <c r="J124" s="359"/>
      <c r="K124" s="359"/>
      <c r="L124" s="359"/>
      <c r="M124" s="359"/>
      <c r="N124" s="359"/>
      <c r="O124" s="359"/>
      <c r="P124" s="359"/>
      <c r="Q124" s="359"/>
      <c r="R124" s="359"/>
    </row>
    <row r="125" spans="1:18" ht="15.75" hidden="1" x14ac:dyDescent="0.25">
      <c r="A125" s="360">
        <v>6</v>
      </c>
      <c r="B125" s="345" t="s">
        <v>1058</v>
      </c>
      <c r="C125" s="359"/>
      <c r="D125" s="359"/>
      <c r="E125" s="359"/>
      <c r="F125" s="359"/>
      <c r="G125" s="359"/>
      <c r="H125" s="359"/>
      <c r="I125" s="359"/>
      <c r="J125" s="359"/>
      <c r="K125" s="359"/>
      <c r="L125" s="359"/>
      <c r="M125" s="359"/>
      <c r="N125" s="359"/>
      <c r="O125" s="359"/>
      <c r="P125" s="359"/>
      <c r="Q125" s="359"/>
      <c r="R125" s="359"/>
    </row>
    <row r="126" spans="1:18" ht="15.75" hidden="1" x14ac:dyDescent="0.25">
      <c r="A126" s="338">
        <v>7</v>
      </c>
      <c r="B126" s="345" t="s">
        <v>1070</v>
      </c>
      <c r="C126" s="359"/>
      <c r="D126" s="359"/>
      <c r="E126" s="359"/>
      <c r="F126" s="359"/>
      <c r="G126" s="359"/>
      <c r="H126" s="359"/>
      <c r="I126" s="359"/>
      <c r="J126" s="359"/>
      <c r="K126" s="359"/>
      <c r="L126" s="359"/>
      <c r="M126" s="359"/>
      <c r="N126" s="359"/>
      <c r="O126" s="359"/>
      <c r="P126" s="359"/>
      <c r="Q126" s="359"/>
      <c r="R126" s="359"/>
    </row>
    <row r="127" spans="1:18" ht="15.75" hidden="1" x14ac:dyDescent="0.25">
      <c r="A127" s="342">
        <v>8</v>
      </c>
      <c r="B127" s="346" t="s">
        <v>1949</v>
      </c>
      <c r="C127" s="359"/>
      <c r="D127" s="359"/>
      <c r="E127" s="359"/>
      <c r="F127" s="359"/>
      <c r="G127" s="359"/>
      <c r="H127" s="359"/>
      <c r="I127" s="359"/>
      <c r="J127" s="359"/>
      <c r="K127" s="359"/>
      <c r="L127" s="359"/>
      <c r="M127" s="359"/>
      <c r="N127" s="359"/>
      <c r="O127" s="359"/>
      <c r="P127" s="359"/>
      <c r="Q127" s="359"/>
      <c r="R127" s="359"/>
    </row>
    <row r="128" spans="1:18" ht="15.75" hidden="1" x14ac:dyDescent="0.25">
      <c r="A128" s="338">
        <v>9</v>
      </c>
      <c r="B128" s="345" t="s">
        <v>1082</v>
      </c>
      <c r="C128" s="359"/>
      <c r="D128" s="359"/>
      <c r="E128" s="359"/>
      <c r="F128" s="359"/>
      <c r="G128" s="359"/>
      <c r="H128" s="359"/>
      <c r="I128" s="359"/>
      <c r="J128" s="359"/>
      <c r="K128" s="359"/>
      <c r="L128" s="359"/>
      <c r="M128" s="359"/>
      <c r="N128" s="359"/>
      <c r="O128" s="359"/>
      <c r="P128" s="359"/>
      <c r="Q128" s="359"/>
      <c r="R128" s="359"/>
    </row>
    <row r="129" spans="1:18" ht="15.75" hidden="1" x14ac:dyDescent="0.25">
      <c r="A129" s="338">
        <v>10</v>
      </c>
      <c r="B129" s="345" t="s">
        <v>1950</v>
      </c>
      <c r="C129" s="359"/>
      <c r="D129" s="359"/>
      <c r="E129" s="359"/>
      <c r="F129" s="359"/>
      <c r="G129" s="359"/>
      <c r="H129" s="359"/>
      <c r="I129" s="359"/>
      <c r="J129" s="359"/>
      <c r="K129" s="359"/>
      <c r="L129" s="359"/>
      <c r="M129" s="359"/>
      <c r="N129" s="359"/>
      <c r="O129" s="359"/>
      <c r="P129" s="359"/>
      <c r="Q129" s="359"/>
      <c r="R129" s="359"/>
    </row>
    <row r="130" spans="1:18" ht="15.75" hidden="1" x14ac:dyDescent="0.25">
      <c r="A130" s="338">
        <v>11</v>
      </c>
      <c r="B130" s="345" t="s">
        <v>1951</v>
      </c>
      <c r="C130" s="359"/>
      <c r="D130" s="359"/>
      <c r="E130" s="359"/>
      <c r="F130" s="359"/>
      <c r="G130" s="359"/>
      <c r="H130" s="359"/>
      <c r="I130" s="359"/>
      <c r="J130" s="359"/>
      <c r="K130" s="359"/>
      <c r="L130" s="359"/>
      <c r="M130" s="359"/>
      <c r="N130" s="359"/>
      <c r="O130" s="359"/>
      <c r="P130" s="359"/>
      <c r="Q130" s="359"/>
      <c r="R130" s="359"/>
    </row>
    <row r="131" spans="1:18" ht="15.75" hidden="1" x14ac:dyDescent="0.25">
      <c r="A131" s="360">
        <v>12</v>
      </c>
      <c r="B131" s="345" t="s">
        <v>1952</v>
      </c>
      <c r="C131" s="359"/>
      <c r="D131" s="359"/>
      <c r="E131" s="359"/>
      <c r="F131" s="359"/>
      <c r="G131" s="359"/>
      <c r="H131" s="359"/>
      <c r="I131" s="359"/>
      <c r="J131" s="359"/>
      <c r="K131" s="359"/>
      <c r="L131" s="359"/>
      <c r="M131" s="359"/>
      <c r="N131" s="359"/>
      <c r="O131" s="359"/>
      <c r="P131" s="359"/>
      <c r="Q131" s="359"/>
      <c r="R131" s="359"/>
    </row>
    <row r="132" spans="1:18" ht="15.75" hidden="1" x14ac:dyDescent="0.25">
      <c r="A132" s="338">
        <v>13</v>
      </c>
      <c r="B132" s="345" t="s">
        <v>1103</v>
      </c>
      <c r="C132" s="359"/>
      <c r="D132" s="359"/>
      <c r="E132" s="359"/>
      <c r="F132" s="359"/>
      <c r="G132" s="359"/>
      <c r="H132" s="359"/>
      <c r="I132" s="359"/>
      <c r="J132" s="359"/>
      <c r="K132" s="359"/>
      <c r="L132" s="359"/>
      <c r="M132" s="359"/>
      <c r="N132" s="359"/>
      <c r="O132" s="359"/>
      <c r="P132" s="359"/>
      <c r="Q132" s="359"/>
      <c r="R132" s="359"/>
    </row>
    <row r="133" spans="1:18" ht="15.75" hidden="1" x14ac:dyDescent="0.25">
      <c r="A133" s="342">
        <v>14</v>
      </c>
      <c r="B133" s="345" t="s">
        <v>1953</v>
      </c>
      <c r="C133" s="359"/>
      <c r="D133" s="359"/>
      <c r="E133" s="359"/>
      <c r="F133" s="359"/>
      <c r="G133" s="359"/>
      <c r="H133" s="359"/>
      <c r="I133" s="359"/>
      <c r="J133" s="359"/>
      <c r="K133" s="359"/>
      <c r="L133" s="359"/>
      <c r="M133" s="359"/>
      <c r="N133" s="359"/>
      <c r="O133" s="359"/>
      <c r="P133" s="359"/>
      <c r="Q133" s="359"/>
      <c r="R133" s="359"/>
    </row>
    <row r="134" spans="1:18" ht="15.75" hidden="1" x14ac:dyDescent="0.25">
      <c r="A134" s="338">
        <v>15</v>
      </c>
      <c r="B134" s="349" t="s">
        <v>1111</v>
      </c>
      <c r="C134" s="359"/>
      <c r="D134" s="359"/>
      <c r="E134" s="359"/>
      <c r="F134" s="359"/>
      <c r="G134" s="359"/>
      <c r="H134" s="359"/>
      <c r="I134" s="359"/>
      <c r="J134" s="359"/>
      <c r="K134" s="359"/>
      <c r="L134" s="359"/>
      <c r="M134" s="359"/>
      <c r="N134" s="359"/>
      <c r="O134" s="359"/>
      <c r="P134" s="359"/>
      <c r="Q134" s="359"/>
      <c r="R134" s="359"/>
    </row>
    <row r="135" spans="1:18" ht="15.75" hidden="1" x14ac:dyDescent="0.25">
      <c r="A135" s="361">
        <v>16</v>
      </c>
      <c r="B135" s="351" t="s">
        <v>1120</v>
      </c>
      <c r="C135" s="359"/>
      <c r="D135" s="359"/>
      <c r="E135" s="359"/>
      <c r="F135" s="359"/>
      <c r="G135" s="359"/>
      <c r="H135" s="359"/>
      <c r="I135" s="359"/>
      <c r="J135" s="359"/>
      <c r="K135" s="359"/>
      <c r="L135" s="359"/>
      <c r="M135" s="359"/>
      <c r="N135" s="359"/>
      <c r="O135" s="359"/>
      <c r="P135" s="359"/>
      <c r="Q135" s="359"/>
      <c r="R135" s="359"/>
    </row>
    <row r="136" spans="1:18" ht="15.75" hidden="1" x14ac:dyDescent="0.25">
      <c r="A136" s="361">
        <v>17</v>
      </c>
      <c r="B136" s="351" t="s">
        <v>1954</v>
      </c>
      <c r="C136" s="359"/>
      <c r="D136" s="359"/>
      <c r="E136" s="359"/>
      <c r="F136" s="359"/>
      <c r="G136" s="359"/>
      <c r="H136" s="359">
        <v>50</v>
      </c>
      <c r="I136" s="359"/>
      <c r="J136" s="359"/>
      <c r="K136" s="359"/>
      <c r="L136" s="359"/>
      <c r="M136" s="359"/>
      <c r="N136" s="359"/>
      <c r="O136" s="359"/>
      <c r="P136" s="359"/>
      <c r="Q136" s="359"/>
      <c r="R136" s="359"/>
    </row>
    <row r="137" spans="1:18" ht="20.25" customHeight="1" x14ac:dyDescent="0.2">
      <c r="A137" s="331">
        <v>9</v>
      </c>
      <c r="B137" s="568" t="s">
        <v>956</v>
      </c>
      <c r="C137" s="561"/>
      <c r="D137" s="561"/>
      <c r="E137" s="561"/>
      <c r="F137" s="561"/>
      <c r="G137" s="561"/>
      <c r="H137" s="654">
        <v>838</v>
      </c>
      <c r="I137" s="655"/>
      <c r="J137" s="561"/>
      <c r="K137" s="561"/>
      <c r="L137" s="561"/>
      <c r="M137" s="561"/>
      <c r="N137" s="561"/>
      <c r="O137" s="569">
        <v>22</v>
      </c>
      <c r="P137" s="561"/>
      <c r="Q137" s="561"/>
      <c r="R137" s="570"/>
    </row>
    <row r="138" spans="1:18" ht="15.75" x14ac:dyDescent="0.2">
      <c r="A138" s="653" t="s">
        <v>2174</v>
      </c>
      <c r="B138" s="653"/>
      <c r="C138" s="571">
        <f>C5+C40+C73+C101+C24+C27+C94+C119+C137</f>
        <v>84140</v>
      </c>
      <c r="D138" s="571">
        <f t="shared" ref="D138:R138" si="3">D5+D40+D73+D101+D24+D27+D94+D119+D137</f>
        <v>2020</v>
      </c>
      <c r="E138" s="571">
        <f t="shared" si="3"/>
        <v>500</v>
      </c>
      <c r="F138" s="571">
        <f t="shared" si="3"/>
        <v>10</v>
      </c>
      <c r="G138" s="571">
        <f t="shared" si="3"/>
        <v>10</v>
      </c>
      <c r="H138" s="571">
        <f t="shared" si="3"/>
        <v>1124</v>
      </c>
      <c r="I138" s="571">
        <f t="shared" si="3"/>
        <v>135</v>
      </c>
      <c r="J138" s="571">
        <f t="shared" si="3"/>
        <v>80</v>
      </c>
      <c r="K138" s="571">
        <f t="shared" si="3"/>
        <v>580</v>
      </c>
      <c r="L138" s="571">
        <f t="shared" si="3"/>
        <v>34430</v>
      </c>
      <c r="M138" s="571">
        <f t="shared" si="3"/>
        <v>390</v>
      </c>
      <c r="N138" s="571">
        <f t="shared" si="3"/>
        <v>178</v>
      </c>
      <c r="O138" s="571">
        <f t="shared" si="3"/>
        <v>124</v>
      </c>
      <c r="P138" s="571">
        <f t="shared" si="3"/>
        <v>386</v>
      </c>
      <c r="Q138" s="571">
        <f t="shared" si="3"/>
        <v>47</v>
      </c>
      <c r="R138" s="571">
        <f t="shared" si="3"/>
        <v>0</v>
      </c>
    </row>
  </sheetData>
  <mergeCells count="10">
    <mergeCell ref="A138:B138"/>
    <mergeCell ref="H137:I137"/>
    <mergeCell ref="A2:R2"/>
    <mergeCell ref="A1:R1"/>
    <mergeCell ref="H95:H99"/>
    <mergeCell ref="I95:I99"/>
    <mergeCell ref="O95:O99"/>
    <mergeCell ref="A3:A4"/>
    <mergeCell ref="B3:B4"/>
    <mergeCell ref="C3:R3"/>
  </mergeCells>
  <pageMargins left="0.7" right="0.7" top="0.48" bottom="0.55000000000000004"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view="pageBreakPreview" zoomScaleNormal="100" zoomScaleSheetLayoutView="100" workbookViewId="0">
      <selection activeCell="A3" sqref="A3:D3"/>
    </sheetView>
  </sheetViews>
  <sheetFormatPr defaultColWidth="9.125" defaultRowHeight="15" x14ac:dyDescent="0.25"/>
  <cols>
    <col min="1" max="1" width="5.75" style="527" customWidth="1"/>
    <col min="2" max="2" width="18.625" style="527" customWidth="1"/>
    <col min="3" max="3" width="7" style="527" customWidth="1"/>
    <col min="4" max="4" width="7.625" style="527" customWidth="1"/>
    <col min="5" max="5" width="7.75" style="527" customWidth="1"/>
    <col min="6" max="6" width="7.625" style="527" customWidth="1"/>
    <col min="7" max="7" width="8.25" style="527" customWidth="1"/>
    <col min="8" max="8" width="9.125" style="527"/>
    <col min="9" max="9" width="7.375" style="527" customWidth="1"/>
    <col min="10" max="10" width="8.25" style="527" customWidth="1"/>
    <col min="11" max="11" width="8" style="527" customWidth="1"/>
    <col min="12" max="16384" width="9.125" style="527"/>
  </cols>
  <sheetData>
    <row r="1" spans="1:18" ht="18.75" x14ac:dyDescent="0.3">
      <c r="A1" s="660" t="s">
        <v>3513</v>
      </c>
      <c r="B1" s="660"/>
      <c r="C1" s="660"/>
      <c r="D1" s="660"/>
      <c r="E1" s="660"/>
      <c r="F1" s="660"/>
      <c r="G1" s="660"/>
      <c r="H1" s="660"/>
      <c r="I1" s="660"/>
      <c r="J1" s="660"/>
      <c r="K1" s="660"/>
      <c r="L1" s="660"/>
      <c r="M1" s="660"/>
    </row>
    <row r="2" spans="1:18" s="536" customFormat="1" ht="18.75" x14ac:dyDescent="0.25">
      <c r="A2" s="637" t="s">
        <v>3566</v>
      </c>
      <c r="B2" s="637"/>
      <c r="C2" s="637"/>
      <c r="D2" s="637"/>
      <c r="E2" s="637"/>
      <c r="F2" s="637"/>
      <c r="G2" s="637"/>
      <c r="H2" s="637"/>
      <c r="I2" s="637"/>
      <c r="J2" s="637"/>
      <c r="K2" s="637"/>
      <c r="L2" s="637"/>
      <c r="M2" s="637"/>
      <c r="N2" s="637"/>
      <c r="O2" s="637"/>
      <c r="P2" s="564"/>
      <c r="Q2" s="564"/>
      <c r="R2" s="564"/>
    </row>
    <row r="3" spans="1:18" ht="20.25" x14ac:dyDescent="0.25">
      <c r="A3" s="664" t="s">
        <v>2289</v>
      </c>
      <c r="B3" s="665"/>
      <c r="C3" s="665"/>
      <c r="D3" s="665"/>
      <c r="E3" s="528"/>
    </row>
    <row r="4" spans="1:18" ht="36" customHeight="1" x14ac:dyDescent="0.25">
      <c r="A4" s="663" t="s">
        <v>118</v>
      </c>
      <c r="B4" s="663" t="s">
        <v>117</v>
      </c>
      <c r="C4" s="529" t="s">
        <v>116</v>
      </c>
      <c r="D4" s="529" t="s">
        <v>120</v>
      </c>
      <c r="E4" s="529" t="s">
        <v>122</v>
      </c>
      <c r="F4" s="529" t="s">
        <v>109</v>
      </c>
      <c r="G4" s="529" t="s">
        <v>110</v>
      </c>
      <c r="H4" s="529" t="s">
        <v>111</v>
      </c>
      <c r="I4" s="529" t="s">
        <v>112</v>
      </c>
      <c r="J4" s="529" t="s">
        <v>113</v>
      </c>
      <c r="K4" s="529" t="s">
        <v>114</v>
      </c>
      <c r="L4" s="529" t="s">
        <v>115</v>
      </c>
      <c r="M4" s="529" t="s">
        <v>130</v>
      </c>
      <c r="N4" s="529" t="s">
        <v>3524</v>
      </c>
      <c r="O4" s="529" t="s">
        <v>3525</v>
      </c>
    </row>
    <row r="5" spans="1:18" ht="25.5" x14ac:dyDescent="0.25">
      <c r="A5" s="663"/>
      <c r="B5" s="663"/>
      <c r="C5" s="529" t="s">
        <v>119</v>
      </c>
      <c r="D5" s="529" t="s">
        <v>121</v>
      </c>
      <c r="E5" s="529" t="s">
        <v>123</v>
      </c>
      <c r="F5" s="529" t="s">
        <v>124</v>
      </c>
      <c r="G5" s="529" t="s">
        <v>125</v>
      </c>
      <c r="H5" s="529" t="s">
        <v>3523</v>
      </c>
      <c r="I5" s="529" t="s">
        <v>126</v>
      </c>
      <c r="J5" s="529" t="s">
        <v>127</v>
      </c>
      <c r="K5" s="529" t="s">
        <v>128</v>
      </c>
      <c r="L5" s="529" t="s">
        <v>129</v>
      </c>
      <c r="M5" s="529" t="s">
        <v>131</v>
      </c>
      <c r="N5" s="529"/>
      <c r="O5" s="529" t="s">
        <v>3526</v>
      </c>
    </row>
    <row r="6" spans="1:18" ht="18" customHeight="1" x14ac:dyDescent="0.25">
      <c r="A6" s="530">
        <v>1</v>
      </c>
      <c r="B6" s="531" t="s">
        <v>787</v>
      </c>
      <c r="C6" s="530">
        <v>12</v>
      </c>
      <c r="D6" s="530">
        <v>0</v>
      </c>
      <c r="E6" s="530">
        <v>0</v>
      </c>
      <c r="F6" s="530">
        <v>0</v>
      </c>
      <c r="G6" s="530">
        <v>0</v>
      </c>
      <c r="H6" s="530">
        <v>100</v>
      </c>
      <c r="I6" s="530">
        <v>0</v>
      </c>
      <c r="J6" s="530">
        <v>300</v>
      </c>
      <c r="K6" s="530">
        <v>0</v>
      </c>
      <c r="L6" s="530">
        <v>0</v>
      </c>
      <c r="M6" s="530">
        <v>0</v>
      </c>
      <c r="N6" s="530">
        <v>10</v>
      </c>
      <c r="O6" s="530">
        <v>35</v>
      </c>
    </row>
    <row r="7" spans="1:18" ht="18" customHeight="1" x14ac:dyDescent="0.25">
      <c r="A7" s="530">
        <v>2</v>
      </c>
      <c r="B7" s="531" t="s">
        <v>956</v>
      </c>
      <c r="C7" s="530">
        <v>10</v>
      </c>
      <c r="D7" s="530">
        <v>5</v>
      </c>
      <c r="E7" s="530">
        <v>200</v>
      </c>
      <c r="F7" s="530">
        <v>200</v>
      </c>
      <c r="G7" s="530">
        <v>200</v>
      </c>
      <c r="H7" s="530">
        <v>100</v>
      </c>
      <c r="I7" s="530">
        <v>50</v>
      </c>
      <c r="J7" s="530">
        <v>0</v>
      </c>
      <c r="K7" s="530">
        <v>0</v>
      </c>
      <c r="L7" s="530">
        <v>10</v>
      </c>
      <c r="M7" s="530">
        <v>10</v>
      </c>
      <c r="N7" s="530">
        <v>10</v>
      </c>
      <c r="O7" s="530">
        <v>35</v>
      </c>
    </row>
    <row r="8" spans="1:18" ht="18" customHeight="1" x14ac:dyDescent="0.25">
      <c r="A8" s="530">
        <v>3</v>
      </c>
      <c r="B8" s="531" t="s">
        <v>1807</v>
      </c>
      <c r="C8" s="530">
        <v>10</v>
      </c>
      <c r="D8" s="530">
        <v>0</v>
      </c>
      <c r="E8" s="530">
        <v>0</v>
      </c>
      <c r="F8" s="530">
        <v>0</v>
      </c>
      <c r="G8" s="530">
        <v>0</v>
      </c>
      <c r="H8" s="530">
        <v>100</v>
      </c>
      <c r="I8" s="530">
        <v>0</v>
      </c>
      <c r="J8" s="530">
        <v>300</v>
      </c>
      <c r="K8" s="530">
        <v>0</v>
      </c>
      <c r="L8" s="530">
        <v>0</v>
      </c>
      <c r="M8" s="530">
        <v>0</v>
      </c>
      <c r="N8" s="530">
        <v>20</v>
      </c>
      <c r="O8" s="530">
        <v>52</v>
      </c>
    </row>
    <row r="9" spans="1:18" ht="18" customHeight="1" x14ac:dyDescent="0.25">
      <c r="A9" s="530">
        <v>4</v>
      </c>
      <c r="B9" s="531" t="s">
        <v>473</v>
      </c>
      <c r="C9" s="530">
        <v>127</v>
      </c>
      <c r="D9" s="530">
        <v>15</v>
      </c>
      <c r="E9" s="530">
        <v>0</v>
      </c>
      <c r="F9" s="530">
        <v>980</v>
      </c>
      <c r="G9" s="530">
        <v>330</v>
      </c>
      <c r="H9" s="530">
        <v>100</v>
      </c>
      <c r="I9" s="530">
        <v>0</v>
      </c>
      <c r="J9" s="530">
        <v>530</v>
      </c>
      <c r="K9" s="530">
        <v>0</v>
      </c>
      <c r="L9" s="530">
        <v>136</v>
      </c>
      <c r="M9" s="530">
        <v>12</v>
      </c>
      <c r="N9" s="530">
        <v>39</v>
      </c>
      <c r="O9" s="530">
        <v>76</v>
      </c>
    </row>
    <row r="10" spans="1:18" ht="18" customHeight="1" x14ac:dyDescent="0.25">
      <c r="A10" s="530">
        <v>5</v>
      </c>
      <c r="B10" s="531" t="s">
        <v>596</v>
      </c>
      <c r="C10" s="530">
        <v>30</v>
      </c>
      <c r="D10" s="530">
        <v>0</v>
      </c>
      <c r="E10" s="530">
        <v>0</v>
      </c>
      <c r="F10" s="530">
        <v>0</v>
      </c>
      <c r="G10" s="530">
        <v>0</v>
      </c>
      <c r="H10" s="530">
        <v>100</v>
      </c>
      <c r="I10" s="530">
        <v>0</v>
      </c>
      <c r="J10" s="530">
        <v>0</v>
      </c>
      <c r="K10" s="530">
        <v>0</v>
      </c>
      <c r="L10" s="530">
        <v>30</v>
      </c>
      <c r="M10" s="530">
        <v>10</v>
      </c>
      <c r="N10" s="530">
        <v>48</v>
      </c>
      <c r="O10" s="530">
        <v>36.5</v>
      </c>
    </row>
    <row r="11" spans="1:18" ht="18" customHeight="1" x14ac:dyDescent="0.25">
      <c r="A11" s="530">
        <v>6</v>
      </c>
      <c r="B11" s="531" t="s">
        <v>1900</v>
      </c>
      <c r="C11" s="530">
        <v>44</v>
      </c>
      <c r="D11" s="530">
        <v>14</v>
      </c>
      <c r="E11" s="530">
        <v>0</v>
      </c>
      <c r="F11" s="530">
        <v>130</v>
      </c>
      <c r="G11" s="530">
        <v>0</v>
      </c>
      <c r="H11" s="530">
        <v>100</v>
      </c>
      <c r="I11" s="530">
        <v>416</v>
      </c>
      <c r="J11" s="530">
        <v>0</v>
      </c>
      <c r="K11" s="530">
        <v>330</v>
      </c>
      <c r="L11" s="530">
        <v>12</v>
      </c>
      <c r="M11" s="530">
        <v>12</v>
      </c>
      <c r="N11" s="530">
        <v>15</v>
      </c>
      <c r="O11" s="530">
        <v>61</v>
      </c>
    </row>
    <row r="12" spans="1:18" ht="18" customHeight="1" x14ac:dyDescent="0.25">
      <c r="A12" s="530">
        <v>7</v>
      </c>
      <c r="B12" s="531" t="s">
        <v>270</v>
      </c>
      <c r="C12" s="530">
        <v>5</v>
      </c>
      <c r="D12" s="530">
        <v>100</v>
      </c>
      <c r="E12" s="530">
        <v>0</v>
      </c>
      <c r="F12" s="530">
        <v>0</v>
      </c>
      <c r="G12" s="530">
        <v>0</v>
      </c>
      <c r="H12" s="530">
        <v>100</v>
      </c>
      <c r="I12" s="530">
        <v>0</v>
      </c>
      <c r="J12" s="530">
        <v>0</v>
      </c>
      <c r="K12" s="530">
        <v>0</v>
      </c>
      <c r="L12" s="530">
        <v>100</v>
      </c>
      <c r="M12" s="530">
        <v>0</v>
      </c>
      <c r="N12" s="530">
        <v>43</v>
      </c>
      <c r="O12" s="530">
        <v>78</v>
      </c>
    </row>
    <row r="13" spans="1:18" ht="18" customHeight="1" x14ac:dyDescent="0.25">
      <c r="A13" s="530">
        <v>8</v>
      </c>
      <c r="B13" s="531" t="s">
        <v>443</v>
      </c>
      <c r="C13" s="530">
        <v>0</v>
      </c>
      <c r="D13" s="530">
        <v>0</v>
      </c>
      <c r="E13" s="530">
        <v>0</v>
      </c>
      <c r="F13" s="530">
        <v>0</v>
      </c>
      <c r="G13" s="530">
        <v>0</v>
      </c>
      <c r="H13" s="530">
        <v>100</v>
      </c>
      <c r="I13" s="530">
        <v>100</v>
      </c>
      <c r="J13" s="530">
        <v>0</v>
      </c>
      <c r="K13" s="530">
        <v>0</v>
      </c>
      <c r="L13" s="530">
        <v>0</v>
      </c>
      <c r="M13" s="530">
        <v>0</v>
      </c>
      <c r="N13" s="530">
        <v>10</v>
      </c>
      <c r="O13" s="530">
        <v>35</v>
      </c>
    </row>
    <row r="14" spans="1:18" ht="18" customHeight="1" x14ac:dyDescent="0.25">
      <c r="A14" s="530">
        <v>9</v>
      </c>
      <c r="B14" s="531" t="s">
        <v>1806</v>
      </c>
      <c r="C14" s="530">
        <v>28</v>
      </c>
      <c r="D14" s="530">
        <v>10</v>
      </c>
      <c r="E14" s="530">
        <v>567</v>
      </c>
      <c r="F14" s="530">
        <v>0</v>
      </c>
      <c r="G14" s="530">
        <v>90</v>
      </c>
      <c r="H14" s="530">
        <v>100</v>
      </c>
      <c r="I14" s="530">
        <v>0</v>
      </c>
      <c r="J14" s="530">
        <v>90</v>
      </c>
      <c r="K14" s="530">
        <v>0</v>
      </c>
      <c r="L14" s="530">
        <v>0</v>
      </c>
      <c r="M14" s="530">
        <v>0</v>
      </c>
      <c r="N14" s="530">
        <v>34</v>
      </c>
      <c r="O14" s="530">
        <v>45</v>
      </c>
    </row>
    <row r="15" spans="1:18" ht="18" customHeight="1" x14ac:dyDescent="0.25">
      <c r="A15" s="532"/>
      <c r="B15" s="532" t="s">
        <v>2174</v>
      </c>
      <c r="C15" s="529">
        <v>266</v>
      </c>
      <c r="D15" s="529">
        <v>144</v>
      </c>
      <c r="E15" s="529">
        <v>767</v>
      </c>
      <c r="F15" s="529">
        <v>1310</v>
      </c>
      <c r="G15" s="529">
        <v>620</v>
      </c>
      <c r="H15" s="529">
        <v>900</v>
      </c>
      <c r="I15" s="529">
        <v>566</v>
      </c>
      <c r="J15" s="529">
        <v>1220</v>
      </c>
      <c r="K15" s="529">
        <v>330</v>
      </c>
      <c r="L15" s="529">
        <v>288</v>
      </c>
      <c r="M15" s="529">
        <v>44</v>
      </c>
      <c r="N15" s="529">
        <f>SUM(N6:N14)</f>
        <v>229</v>
      </c>
      <c r="O15" s="529">
        <f>SUM(O6:O14)</f>
        <v>453.5</v>
      </c>
    </row>
    <row r="16" spans="1:18" ht="20.25" x14ac:dyDescent="0.25">
      <c r="A16" s="661" t="s">
        <v>2290</v>
      </c>
      <c r="B16" s="662"/>
      <c r="C16" s="662"/>
      <c r="D16" s="662"/>
      <c r="E16" s="536"/>
      <c r="F16" s="536"/>
      <c r="G16" s="536"/>
      <c r="H16" s="536"/>
      <c r="I16" s="536"/>
      <c r="J16" s="536"/>
      <c r="K16" s="536"/>
      <c r="L16" s="536"/>
      <c r="M16" s="536"/>
    </row>
    <row r="17" spans="1:13" ht="25.5" x14ac:dyDescent="0.25">
      <c r="A17" s="663" t="s">
        <v>118</v>
      </c>
      <c r="B17" s="663" t="s">
        <v>117</v>
      </c>
      <c r="C17" s="529" t="s">
        <v>116</v>
      </c>
      <c r="D17" s="529" t="s">
        <v>120</v>
      </c>
      <c r="E17" s="529" t="s">
        <v>122</v>
      </c>
      <c r="F17" s="529" t="s">
        <v>109</v>
      </c>
      <c r="G17" s="529" t="s">
        <v>110</v>
      </c>
      <c r="H17" s="529" t="s">
        <v>112</v>
      </c>
      <c r="I17" s="529" t="s">
        <v>113</v>
      </c>
      <c r="J17" s="529" t="s">
        <v>114</v>
      </c>
      <c r="K17" s="529" t="s">
        <v>115</v>
      </c>
      <c r="L17" s="529" t="s">
        <v>130</v>
      </c>
      <c r="M17" s="534"/>
    </row>
    <row r="18" spans="1:13" ht="25.5" x14ac:dyDescent="0.25">
      <c r="A18" s="663"/>
      <c r="B18" s="663"/>
      <c r="C18" s="529" t="s">
        <v>119</v>
      </c>
      <c r="D18" s="529" t="s">
        <v>121</v>
      </c>
      <c r="E18" s="529" t="s">
        <v>123</v>
      </c>
      <c r="F18" s="529" t="s">
        <v>124</v>
      </c>
      <c r="G18" s="529" t="s">
        <v>125</v>
      </c>
      <c r="H18" s="529" t="s">
        <v>126</v>
      </c>
      <c r="I18" s="529" t="s">
        <v>127</v>
      </c>
      <c r="J18" s="529" t="s">
        <v>128</v>
      </c>
      <c r="K18" s="529" t="s">
        <v>129</v>
      </c>
      <c r="L18" s="529" t="s">
        <v>131</v>
      </c>
      <c r="M18" s="534"/>
    </row>
    <row r="19" spans="1:13" ht="18" customHeight="1" x14ac:dyDescent="0.25">
      <c r="A19" s="530">
        <v>1</v>
      </c>
      <c r="B19" s="531" t="s">
        <v>787</v>
      </c>
      <c r="C19" s="530">
        <v>53</v>
      </c>
      <c r="D19" s="530">
        <v>10</v>
      </c>
      <c r="E19" s="530">
        <v>0</v>
      </c>
      <c r="F19" s="530">
        <v>150</v>
      </c>
      <c r="G19" s="530">
        <v>0</v>
      </c>
      <c r="H19" s="530">
        <v>187</v>
      </c>
      <c r="I19" s="530">
        <v>0</v>
      </c>
      <c r="J19" s="530">
        <v>0</v>
      </c>
      <c r="K19" s="530">
        <v>81</v>
      </c>
      <c r="L19" s="530">
        <v>0</v>
      </c>
      <c r="M19" s="533"/>
    </row>
    <row r="20" spans="1:13" ht="18" customHeight="1" x14ac:dyDescent="0.25">
      <c r="A20" s="530">
        <v>2</v>
      </c>
      <c r="B20" s="531" t="s">
        <v>956</v>
      </c>
      <c r="C20" s="530">
        <v>110</v>
      </c>
      <c r="D20" s="530" t="s">
        <v>132</v>
      </c>
      <c r="E20" s="530">
        <v>2200</v>
      </c>
      <c r="F20" s="530">
        <v>2200</v>
      </c>
      <c r="G20" s="530">
        <v>2200</v>
      </c>
      <c r="H20" s="530">
        <v>550</v>
      </c>
      <c r="I20" s="530">
        <v>0</v>
      </c>
      <c r="J20" s="530">
        <v>0</v>
      </c>
      <c r="K20" s="530">
        <v>110</v>
      </c>
      <c r="L20" s="530">
        <v>110</v>
      </c>
      <c r="M20" s="533"/>
    </row>
    <row r="21" spans="1:13" ht="18" customHeight="1" x14ac:dyDescent="0.25">
      <c r="A21" s="530">
        <v>3</v>
      </c>
      <c r="B21" s="531" t="s">
        <v>1807</v>
      </c>
      <c r="C21" s="530" t="s">
        <v>133</v>
      </c>
      <c r="D21" s="530">
        <v>0</v>
      </c>
      <c r="E21" s="530">
        <v>0</v>
      </c>
      <c r="F21" s="530">
        <v>0</v>
      </c>
      <c r="G21" s="530">
        <v>0</v>
      </c>
      <c r="H21" s="530">
        <v>0</v>
      </c>
      <c r="I21" s="530">
        <v>0</v>
      </c>
      <c r="J21" s="530">
        <v>0</v>
      </c>
      <c r="K21" s="530">
        <v>0</v>
      </c>
      <c r="L21" s="530">
        <v>0</v>
      </c>
      <c r="M21" s="533"/>
    </row>
    <row r="22" spans="1:13" ht="18" customHeight="1" x14ac:dyDescent="0.25">
      <c r="A22" s="530">
        <v>4</v>
      </c>
      <c r="B22" s="531" t="s">
        <v>473</v>
      </c>
      <c r="C22" s="530">
        <v>46</v>
      </c>
      <c r="D22" s="530">
        <v>4</v>
      </c>
      <c r="E22" s="530">
        <v>20</v>
      </c>
      <c r="F22" s="530">
        <v>750</v>
      </c>
      <c r="G22" s="530">
        <v>400</v>
      </c>
      <c r="H22" s="530">
        <v>0</v>
      </c>
      <c r="I22" s="530">
        <v>540</v>
      </c>
      <c r="J22" s="530">
        <v>0</v>
      </c>
      <c r="K22" s="530">
        <v>59</v>
      </c>
      <c r="L22" s="530">
        <v>0</v>
      </c>
      <c r="M22" s="533"/>
    </row>
    <row r="23" spans="1:13" ht="18" customHeight="1" x14ac:dyDescent="0.25">
      <c r="A23" s="530">
        <v>5</v>
      </c>
      <c r="B23" s="531" t="s">
        <v>596</v>
      </c>
      <c r="C23" s="530">
        <v>80</v>
      </c>
      <c r="D23" s="530" t="s">
        <v>134</v>
      </c>
      <c r="E23" s="530">
        <v>0</v>
      </c>
      <c r="F23" s="530">
        <v>1200</v>
      </c>
      <c r="G23" s="530">
        <v>20</v>
      </c>
      <c r="H23" s="530">
        <v>0</v>
      </c>
      <c r="I23" s="530">
        <v>0</v>
      </c>
      <c r="J23" s="530">
        <v>490</v>
      </c>
      <c r="K23" s="530">
        <v>134</v>
      </c>
      <c r="L23" s="530">
        <v>0</v>
      </c>
      <c r="M23" s="533"/>
    </row>
    <row r="24" spans="1:13" ht="18" customHeight="1" x14ac:dyDescent="0.25">
      <c r="A24" s="530">
        <v>6</v>
      </c>
      <c r="B24" s="531" t="s">
        <v>1900</v>
      </c>
      <c r="C24" s="530">
        <v>24</v>
      </c>
      <c r="D24" s="530">
        <v>24</v>
      </c>
      <c r="E24" s="530">
        <v>0</v>
      </c>
      <c r="F24" s="530">
        <v>0</v>
      </c>
      <c r="G24" s="530">
        <v>0</v>
      </c>
      <c r="H24" s="530">
        <v>100</v>
      </c>
      <c r="I24" s="530">
        <v>0</v>
      </c>
      <c r="J24" s="530">
        <v>0</v>
      </c>
      <c r="K24" s="530">
        <v>24</v>
      </c>
      <c r="L24" s="530">
        <v>24</v>
      </c>
      <c r="M24" s="533"/>
    </row>
    <row r="25" spans="1:13" ht="18" customHeight="1" x14ac:dyDescent="0.25">
      <c r="A25" s="530">
        <v>7</v>
      </c>
      <c r="B25" s="531" t="s">
        <v>270</v>
      </c>
      <c r="C25" s="530">
        <v>43</v>
      </c>
      <c r="D25" s="530">
        <v>8</v>
      </c>
      <c r="E25" s="530">
        <v>0</v>
      </c>
      <c r="F25" s="530">
        <v>1250</v>
      </c>
      <c r="G25" s="530">
        <v>830</v>
      </c>
      <c r="H25" s="530">
        <v>418</v>
      </c>
      <c r="I25" s="530">
        <v>2020</v>
      </c>
      <c r="J25" s="530">
        <v>0</v>
      </c>
      <c r="K25" s="530">
        <v>67</v>
      </c>
      <c r="L25" s="530">
        <v>67</v>
      </c>
      <c r="M25" s="533"/>
    </row>
    <row r="26" spans="1:13" ht="18" customHeight="1" x14ac:dyDescent="0.25">
      <c r="A26" s="530">
        <v>8</v>
      </c>
      <c r="B26" s="531" t="s">
        <v>443</v>
      </c>
      <c r="C26" s="530">
        <v>26</v>
      </c>
      <c r="D26" s="530">
        <v>5</v>
      </c>
      <c r="E26" s="530">
        <v>20</v>
      </c>
      <c r="F26" s="530">
        <v>1060</v>
      </c>
      <c r="G26" s="530">
        <v>270</v>
      </c>
      <c r="H26" s="530">
        <v>70</v>
      </c>
      <c r="I26" s="530">
        <v>130</v>
      </c>
      <c r="J26" s="530">
        <v>50</v>
      </c>
      <c r="K26" s="530">
        <v>52</v>
      </c>
      <c r="L26" s="530">
        <v>6</v>
      </c>
      <c r="M26" s="533"/>
    </row>
    <row r="27" spans="1:13" ht="18" customHeight="1" x14ac:dyDescent="0.25">
      <c r="A27" s="530">
        <v>9</v>
      </c>
      <c r="B27" s="531" t="s">
        <v>1806</v>
      </c>
      <c r="C27" s="530">
        <v>0</v>
      </c>
      <c r="D27" s="530">
        <v>42</v>
      </c>
      <c r="E27" s="530">
        <v>0</v>
      </c>
      <c r="F27" s="530">
        <v>2100</v>
      </c>
      <c r="G27" s="530">
        <v>210</v>
      </c>
      <c r="H27" s="530">
        <v>0</v>
      </c>
      <c r="I27" s="530">
        <v>210</v>
      </c>
      <c r="J27" s="530">
        <v>0</v>
      </c>
      <c r="K27" s="530">
        <v>42</v>
      </c>
      <c r="L27" s="530">
        <v>0</v>
      </c>
      <c r="M27" s="533"/>
    </row>
    <row r="28" spans="1:13" ht="18" customHeight="1" x14ac:dyDescent="0.25">
      <c r="A28" s="532"/>
      <c r="B28" s="532" t="s">
        <v>2174</v>
      </c>
      <c r="C28" s="529">
        <v>427</v>
      </c>
      <c r="D28" s="529">
        <v>137</v>
      </c>
      <c r="E28" s="529">
        <v>2240</v>
      </c>
      <c r="F28" s="529">
        <v>8710</v>
      </c>
      <c r="G28" s="529">
        <v>3930</v>
      </c>
      <c r="H28" s="529">
        <v>1325</v>
      </c>
      <c r="I28" s="529">
        <v>2900</v>
      </c>
      <c r="J28" s="529">
        <v>540</v>
      </c>
      <c r="K28" s="529">
        <v>569</v>
      </c>
      <c r="L28" s="529">
        <v>207</v>
      </c>
      <c r="M28" s="533"/>
    </row>
    <row r="29" spans="1:13" ht="15.75" x14ac:dyDescent="0.25">
      <c r="A29" s="535"/>
    </row>
  </sheetData>
  <mergeCells count="8">
    <mergeCell ref="A1:M1"/>
    <mergeCell ref="A16:D16"/>
    <mergeCell ref="A4:A5"/>
    <mergeCell ref="B4:B5"/>
    <mergeCell ref="A17:A18"/>
    <mergeCell ref="B17:B18"/>
    <mergeCell ref="A3:D3"/>
    <mergeCell ref="A2:O2"/>
  </mergeCells>
  <printOptions horizontalCentered="1"/>
  <pageMargins left="0.7" right="0.7" top="0.4" bottom="0.55000000000000004"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PL1lucluong</vt:lpstr>
      <vt:lpstr>PL2diadiem</vt:lpstr>
      <vt:lpstr>PL3 phươngtiện </vt:lpstr>
      <vt:lpstr>PL3Aphuongtien</vt:lpstr>
      <vt:lpstr>PL3Bphuongtien</vt:lpstr>
      <vt:lpstr>PL4baidotructhang</vt:lpstr>
      <vt:lpstr>PL5Avattu</vt:lpstr>
      <vt:lpstr>PL5Bvattu</vt:lpstr>
      <vt:lpstr>PL6Yte</vt:lpstr>
      <vt:lpstr>PL7didoi</vt:lpstr>
      <vt:lpstr>PL7Bdidoi</vt:lpstr>
      <vt:lpstr>PL7Cdidoi</vt:lpstr>
      <vt:lpstr>PL7Ddidoi</vt:lpstr>
      <vt:lpstr>PL8tauthuyen</vt:lpstr>
      <vt:lpstr>PL9Aneodau</vt:lpstr>
      <vt:lpstr>PL9bneodau</vt:lpstr>
      <vt:lpstr>PL10neodaudulich</vt:lpstr>
      <vt:lpstr>PL12hothuyloi</vt:lpstr>
      <vt:lpstr>PL12AHOTHUYLOI</vt:lpstr>
      <vt:lpstr>PL1lucluong!Print_Area</vt:lpstr>
      <vt:lpstr>PL6Yte!Print_Area</vt:lpstr>
      <vt:lpstr>PL12AHOTHUYLOI!Print_Titles</vt:lpstr>
      <vt:lpstr>PL12hothuyloi!Print_Titles</vt:lpstr>
      <vt:lpstr>'PL3 phươngtiện '!Print_Titles</vt:lpstr>
      <vt:lpstr>PL3Aphuongtien!Print_Titles</vt:lpstr>
      <vt:lpstr>PL3Bphuongtien!Print_Titles</vt:lpstr>
      <vt:lpstr>PL4baidotructhang!Print_Titles</vt:lpstr>
      <vt:lpstr>PL9Aneodau!Print_Titles</vt:lpstr>
      <vt:lpstr>PL9bneodau!Print_Titles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8 64Bit VS7</dc:creator>
  <cp:lastModifiedBy>Toan Ho Anh</cp:lastModifiedBy>
  <cp:lastPrinted>2018-10-23T01:42:02Z</cp:lastPrinted>
  <dcterms:created xsi:type="dcterms:W3CDTF">2015-04-15T02:26:53Z</dcterms:created>
  <dcterms:modified xsi:type="dcterms:W3CDTF">2018-10-23T08:33:59Z</dcterms:modified>
</cp:coreProperties>
</file>